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45" windowWidth="21840" windowHeight="13740" tabRatio="780" activeTab="0"/>
  </bookViews>
  <sheets>
    <sheet name="Remittance Report" sheetId="1" r:id="rId1"/>
  </sheets>
  <definedNames>
    <definedName name="_xlnm.Print_Area" localSheetId="0">'Remittance Report'!$A$1:$AC$60</definedName>
    <definedName name="_xlnm.Print_Titles" localSheetId="0">'Remittance Report'!$1:$37</definedName>
  </definedNames>
  <calcPr fullCalcOnLoad="1"/>
</workbook>
</file>

<file path=xl/sharedStrings.xml><?xml version="1.0" encoding="utf-8"?>
<sst xmlns="http://schemas.openxmlformats.org/spreadsheetml/2006/main" count="154" uniqueCount="113">
  <si>
    <t>Page 1, Continued</t>
  </si>
  <si>
    <t>Breakdown of Working Assessment, Page 1</t>
  </si>
  <si>
    <t>Address:</t>
  </si>
  <si>
    <t>Phone:</t>
  </si>
  <si>
    <t>Fax:</t>
  </si>
  <si>
    <t>Employee</t>
  </si>
  <si>
    <t>Vacation</t>
  </si>
  <si>
    <t>Hours</t>
  </si>
  <si>
    <t>Worked</t>
  </si>
  <si>
    <t>Varies</t>
  </si>
  <si>
    <t>Paid</t>
  </si>
  <si>
    <t>Type</t>
  </si>
  <si>
    <t xml:space="preserve">Local </t>
  </si>
  <si>
    <t>Pension</t>
  </si>
  <si>
    <t>Total</t>
  </si>
  <si>
    <t>J.A.C. Education &amp; Training Fund</t>
  </si>
  <si>
    <t>Industry Fund Buffalo &amp; WNY Trust</t>
  </si>
  <si>
    <t>P.A.L.</t>
  </si>
  <si>
    <t>Working Assessment</t>
  </si>
  <si>
    <t>Vacation Savings Acct.</t>
  </si>
  <si>
    <t>Plan</t>
  </si>
  <si>
    <t xml:space="preserve">Annuity </t>
  </si>
  <si>
    <t>Fund</t>
  </si>
  <si>
    <t>JAC</t>
  </si>
  <si>
    <t>Industry</t>
  </si>
  <si>
    <t>PAL</t>
  </si>
  <si>
    <t>WA</t>
  </si>
  <si>
    <t>National</t>
  </si>
  <si>
    <t>Last</t>
  </si>
  <si>
    <t>First</t>
  </si>
  <si>
    <t>Classifications</t>
  </si>
  <si>
    <t>Rates</t>
  </si>
  <si>
    <t>Local Pension</t>
  </si>
  <si>
    <t>Hours/Paid</t>
  </si>
  <si>
    <t>Rate</t>
  </si>
  <si>
    <t>Prepared By:</t>
  </si>
  <si>
    <t>Adjustments</t>
  </si>
  <si>
    <t>Regular</t>
  </si>
  <si>
    <t>SHEET METAL WORKERS' LOCAL UNION No. 71</t>
  </si>
  <si>
    <t>MONTHLY REMITTANCE REPORT</t>
  </si>
  <si>
    <t>RemitRptVer1.4</t>
  </si>
  <si>
    <t>24 Liberty Avenue, Buffalo NY 14215-2112</t>
  </si>
  <si>
    <t>Employment Period:</t>
  </si>
  <si>
    <t xml:space="preserve">To: W/E </t>
  </si>
  <si>
    <t>Century Owner/Member</t>
  </si>
  <si>
    <t>Union Officers</t>
  </si>
  <si>
    <t xml:space="preserve">From: W/E </t>
  </si>
  <si>
    <t>Employee Name</t>
  </si>
  <si>
    <t>Initial</t>
  </si>
  <si>
    <t>Social</t>
  </si>
  <si>
    <t>Security No.</t>
  </si>
  <si>
    <t>Hours:</t>
  </si>
  <si>
    <t>Working</t>
  </si>
  <si>
    <t>Assessment</t>
  </si>
  <si>
    <t xml:space="preserve">Healthcare </t>
  </si>
  <si>
    <t>Rates Effective:</t>
  </si>
  <si>
    <t>Healthcare Plan</t>
  </si>
  <si>
    <t>Local Pension Fund</t>
  </si>
  <si>
    <t>National Pension Fund</t>
  </si>
  <si>
    <t>Annuity Fund</t>
  </si>
  <si>
    <t>Hours/Work</t>
  </si>
  <si>
    <t>Custom Production</t>
  </si>
  <si>
    <t>Date of Form:</t>
  </si>
  <si>
    <t>Explanation of Adjustments:</t>
  </si>
  <si>
    <t>Title:</t>
  </si>
  <si>
    <t xml:space="preserve">Totals:  </t>
  </si>
  <si>
    <t>Apprentice 3</t>
  </si>
  <si>
    <t>Apprentice 1</t>
  </si>
  <si>
    <t>Apprentice 2</t>
  </si>
  <si>
    <t>Apprentice 4</t>
  </si>
  <si>
    <t>Apprentice 5</t>
  </si>
  <si>
    <t>Classified 45%</t>
  </si>
  <si>
    <t>Classified 50%</t>
  </si>
  <si>
    <t>Classified 55%</t>
  </si>
  <si>
    <t>Classified 65%</t>
  </si>
  <si>
    <t>Classified 70%</t>
  </si>
  <si>
    <t>Classified 75%</t>
  </si>
  <si>
    <t>Utility</t>
  </si>
  <si>
    <t>Classified 60%</t>
  </si>
  <si>
    <t>Deductions</t>
  </si>
  <si>
    <t>SMOHI</t>
  </si>
  <si>
    <t>Youth</t>
  </si>
  <si>
    <t>to Youth</t>
  </si>
  <si>
    <t>Building</t>
  </si>
  <si>
    <t>Scholarship</t>
  </si>
  <si>
    <t>Buffalo Building</t>
  </si>
  <si>
    <t>Trades</t>
  </si>
  <si>
    <t>Market</t>
  </si>
  <si>
    <t>Recovery</t>
  </si>
  <si>
    <t>Remaining</t>
  </si>
  <si>
    <t>Total WA</t>
  </si>
  <si>
    <t>Journeyman</t>
  </si>
  <si>
    <t>Industry Fund</t>
  </si>
  <si>
    <t>Industry Welfare</t>
  </si>
  <si>
    <t>JAC Training</t>
  </si>
  <si>
    <t>NATPension</t>
  </si>
  <si>
    <t>Company:</t>
  </si>
  <si>
    <t>#+#+#+#+#+#+#+#+#+#-END</t>
  </si>
  <si>
    <t>#+#+#+#+#+#+#+#+#+#-START</t>
  </si>
  <si>
    <t>Page 1</t>
  </si>
  <si>
    <t>NYS PAL</t>
  </si>
  <si>
    <r>
      <t xml:space="preserve">Phone: (716) 835-8836 </t>
    </r>
    <r>
      <rPr>
        <sz val="12"/>
        <rFont val="Wingdings"/>
        <family val="0"/>
      </rPr>
      <t xml:space="preserve"> </t>
    </r>
    <r>
      <rPr>
        <sz val="12"/>
        <rFont val="Arial"/>
        <family val="2"/>
      </rPr>
      <t xml:space="preserve">Fax: (716) 835-8496 </t>
    </r>
    <r>
      <rPr>
        <sz val="12"/>
        <rFont val="Wingdings"/>
        <family val="0"/>
      </rPr>
      <t></t>
    </r>
    <r>
      <rPr>
        <sz val="12"/>
        <rFont val="Arial"/>
        <family val="2"/>
      </rPr>
      <t xml:space="preserve"> E-mail: awillis@smwlocal71.com</t>
    </r>
  </si>
  <si>
    <t xml:space="preserve">To: </t>
  </si>
  <si>
    <t xml:space="preserve">From: </t>
  </si>
  <si>
    <t>GM Mech O/M</t>
  </si>
  <si>
    <t>Total Due</t>
  </si>
  <si>
    <t>National Benefit Funds</t>
  </si>
  <si>
    <t>Checks Payable as Follows</t>
  </si>
  <si>
    <t>SMART Local 71 Benefit Funds</t>
  </si>
  <si>
    <t>Journeyman - Traveler</t>
  </si>
  <si>
    <t>Office Staff 60%</t>
  </si>
  <si>
    <t>Office Staff 75%</t>
  </si>
  <si>
    <r>
      <t xml:space="preserve">Phone: (716) 835-8836 </t>
    </r>
    <r>
      <rPr>
        <sz val="12"/>
        <rFont val="Wingdings"/>
        <family val="0"/>
      </rPr>
      <t xml:space="preserve"> </t>
    </r>
    <r>
      <rPr>
        <sz val="12"/>
        <rFont val="Arial"/>
        <family val="2"/>
      </rPr>
      <t xml:space="preserve">Fax: (716) 835-8496 </t>
    </r>
    <r>
      <rPr>
        <sz val="12"/>
        <rFont val="Wingdings"/>
        <family val="0"/>
      </rPr>
      <t></t>
    </r>
    <r>
      <rPr>
        <sz val="12"/>
        <rFont val="Arial"/>
        <family val="2"/>
      </rPr>
      <t xml:space="preserve"> E-mail: avogl@smartlocal71.com  Website: www.smartlocal71.com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</si>
</sst>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[&lt;=9999999]###\-####;\(###\)\ ###\-####"/>
    <numFmt numFmtId="168" formatCode="mm/dd/yy;@"/>
    <numFmt numFmtId="169" formatCode="m/d/yyyy;@"/>
    <numFmt numFmtId="170" formatCode="000\-00\-0000"/>
    <numFmt numFmtId="171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Wingdings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u val="single"/>
      <sz val="12.5"/>
      <color indexed="6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F7715B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F96FE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4" fontId="0" fillId="33" borderId="10" xfId="44" applyFont="1" applyFill="1" applyBorder="1" applyAlignment="1" applyProtection="1">
      <alignment/>
      <protection locked="0"/>
    </xf>
    <xf numFmtId="39" fontId="0" fillId="0" borderId="10" xfId="0" applyNumberFormat="1" applyFill="1" applyBorder="1" applyAlignment="1" applyProtection="1">
      <alignment/>
      <protection/>
    </xf>
    <xf numFmtId="170" fontId="0" fillId="33" borderId="10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/>
      <protection locked="0"/>
    </xf>
    <xf numFmtId="39" fontId="0" fillId="33" borderId="10" xfId="44" applyNumberFormat="1" applyFont="1" applyFill="1" applyBorder="1" applyAlignment="1" applyProtection="1">
      <alignment/>
      <protection locked="0"/>
    </xf>
    <xf numFmtId="169" fontId="8" fillId="33" borderId="10" xfId="0" applyNumberFormat="1" applyFon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39" fontId="0" fillId="0" borderId="13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Continuous"/>
      <protection/>
    </xf>
    <xf numFmtId="0" fontId="0" fillId="34" borderId="15" xfId="0" applyFill="1" applyBorder="1" applyAlignment="1" applyProtection="1">
      <alignment horizontal="centerContinuous"/>
      <protection/>
    </xf>
    <xf numFmtId="0" fontId="0" fillId="34" borderId="16" xfId="0" applyFill="1" applyBorder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8" xfId="0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 applyProtection="1">
      <alignment horizontal="centerContinuous"/>
      <protection/>
    </xf>
    <xf numFmtId="0" fontId="0" fillId="34" borderId="17" xfId="0" applyFill="1" applyBorder="1" applyAlignment="1" applyProtection="1">
      <alignment horizontal="centerContinuous"/>
      <protection/>
    </xf>
    <xf numFmtId="0" fontId="3" fillId="34" borderId="18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19" xfId="0" applyFont="1" applyFill="1" applyBorder="1" applyAlignment="1" applyProtection="1">
      <alignment horizontal="centerContinuous"/>
      <protection/>
    </xf>
    <xf numFmtId="0" fontId="3" fillId="34" borderId="20" xfId="0" applyFont="1" applyFill="1" applyBorder="1" applyAlignment="1" applyProtection="1">
      <alignment horizontal="centerContinuous"/>
      <protection/>
    </xf>
    <xf numFmtId="0" fontId="0" fillId="34" borderId="20" xfId="0" applyFill="1" applyBorder="1" applyAlignment="1" applyProtection="1">
      <alignment horizontal="centerContinuous"/>
      <protection/>
    </xf>
    <xf numFmtId="0" fontId="0" fillId="34" borderId="21" xfId="0" applyFill="1" applyBorder="1" applyAlignment="1" applyProtection="1">
      <alignment horizontal="centerContinuous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69" fontId="8" fillId="0" borderId="10" xfId="0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4" fillId="35" borderId="31" xfId="0" applyFont="1" applyFill="1" applyBorder="1" applyAlignment="1" applyProtection="1">
      <alignment horizontal="center"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33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44" fontId="0" fillId="0" borderId="12" xfId="44" applyFont="1" applyFill="1" applyBorder="1" applyAlignment="1" applyProtection="1">
      <alignment/>
      <protection/>
    </xf>
    <xf numFmtId="44" fontId="0" fillId="0" borderId="10" xfId="44" applyFont="1" applyFill="1" applyBorder="1" applyAlignment="1" applyProtection="1">
      <alignment/>
      <protection/>
    </xf>
    <xf numFmtId="44" fontId="0" fillId="0" borderId="36" xfId="44" applyFont="1" applyFill="1" applyBorder="1" applyAlignment="1" applyProtection="1">
      <alignment/>
      <protection/>
    </xf>
    <xf numFmtId="44" fontId="0" fillId="0" borderId="37" xfId="44" applyFont="1" applyFill="1" applyBorder="1" applyAlignment="1" applyProtection="1">
      <alignment/>
      <protection/>
    </xf>
    <xf numFmtId="44" fontId="0" fillId="35" borderId="10" xfId="44" applyFont="1" applyFill="1" applyBorder="1" applyAlignment="1" applyProtection="1">
      <alignment/>
      <protection/>
    </xf>
    <xf numFmtId="44" fontId="0" fillId="35" borderId="36" xfId="44" applyFont="1" applyFill="1" applyBorder="1" applyAlignment="1" applyProtection="1">
      <alignment/>
      <protection/>
    </xf>
    <xf numFmtId="44" fontId="0" fillId="35" borderId="37" xfId="44" applyFont="1" applyFill="1" applyBorder="1" applyAlignment="1" applyProtection="1">
      <alignment/>
      <protection/>
    </xf>
    <xf numFmtId="39" fontId="0" fillId="0" borderId="38" xfId="0" applyNumberFormat="1" applyBorder="1" applyAlignment="1" applyProtection="1">
      <alignment/>
      <protection/>
    </xf>
    <xf numFmtId="39" fontId="0" fillId="0" borderId="39" xfId="0" applyNumberFormat="1" applyBorder="1" applyAlignment="1" applyProtection="1">
      <alignment/>
      <protection/>
    </xf>
    <xf numFmtId="39" fontId="0" fillId="0" borderId="40" xfId="0" applyNumberFormat="1" applyBorder="1" applyAlignment="1" applyProtection="1">
      <alignment/>
      <protection/>
    </xf>
    <xf numFmtId="44" fontId="0" fillId="0" borderId="38" xfId="44" applyFont="1" applyBorder="1" applyAlignment="1" applyProtection="1">
      <alignment/>
      <protection/>
    </xf>
    <xf numFmtId="44" fontId="0" fillId="0" borderId="39" xfId="44" applyFont="1" applyBorder="1" applyAlignment="1" applyProtection="1">
      <alignment/>
      <protection/>
    </xf>
    <xf numFmtId="44" fontId="0" fillId="0" borderId="39" xfId="44" applyFont="1" applyFill="1" applyBorder="1" applyAlignment="1" applyProtection="1">
      <alignment/>
      <protection/>
    </xf>
    <xf numFmtId="44" fontId="0" fillId="0" borderId="40" xfId="44" applyFont="1" applyBorder="1" applyAlignment="1" applyProtection="1">
      <alignment/>
      <protection/>
    </xf>
    <xf numFmtId="44" fontId="0" fillId="0" borderId="41" xfId="44" applyFont="1" applyBorder="1" applyAlignment="1" applyProtection="1">
      <alignment/>
      <protection/>
    </xf>
    <xf numFmtId="44" fontId="0" fillId="0" borderId="42" xfId="44" applyFont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14" fontId="8" fillId="34" borderId="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/>
      <protection/>
    </xf>
    <xf numFmtId="165" fontId="0" fillId="34" borderId="10" xfId="0" applyNumberFormat="1" applyFill="1" applyBorder="1" applyAlignment="1" applyProtection="1">
      <alignment horizontal="center"/>
      <protection/>
    </xf>
    <xf numFmtId="44" fontId="0" fillId="34" borderId="11" xfId="0" applyNumberFormat="1" applyFill="1" applyBorder="1" applyAlignment="1" applyProtection="1">
      <alignment/>
      <protection/>
    </xf>
    <xf numFmtId="44" fontId="0" fillId="34" borderId="10" xfId="0" applyNumberFormat="1" applyFill="1" applyBorder="1" applyAlignment="1" applyProtection="1">
      <alignment/>
      <protection/>
    </xf>
    <xf numFmtId="44" fontId="0" fillId="34" borderId="10" xfId="44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165" fontId="0" fillId="34" borderId="0" xfId="0" applyNumberFormat="1" applyFill="1" applyBorder="1" applyAlignment="1" applyProtection="1">
      <alignment horizontal="center"/>
      <protection/>
    </xf>
    <xf numFmtId="44" fontId="0" fillId="34" borderId="0" xfId="44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 horizontal="left" indent="1"/>
      <protection/>
    </xf>
    <xf numFmtId="44" fontId="0" fillId="34" borderId="0" xfId="44" applyFont="1" applyFill="1" applyBorder="1" applyAlignment="1" applyProtection="1">
      <alignment horizontal="center"/>
      <protection/>
    </xf>
    <xf numFmtId="44" fontId="0" fillId="34" borderId="17" xfId="44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165" fontId="0" fillId="34" borderId="20" xfId="0" applyNumberFormat="1" applyFill="1" applyBorder="1" applyAlignment="1" applyProtection="1">
      <alignment horizontal="center"/>
      <protection/>
    </xf>
    <xf numFmtId="44" fontId="0" fillId="34" borderId="20" xfId="44" applyFont="1" applyFill="1" applyBorder="1" applyAlignment="1" applyProtection="1">
      <alignment/>
      <protection/>
    </xf>
    <xf numFmtId="44" fontId="0" fillId="34" borderId="21" xfId="44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Continuous"/>
      <protection/>
    </xf>
    <xf numFmtId="0" fontId="3" fillId="34" borderId="17" xfId="0" applyFont="1" applyFill="1" applyBorder="1" applyAlignment="1" applyProtection="1">
      <alignment horizontal="centerContinuous"/>
      <protection/>
    </xf>
    <xf numFmtId="0" fontId="3" fillId="34" borderId="21" xfId="0" applyFont="1" applyFill="1" applyBorder="1" applyAlignment="1" applyProtection="1">
      <alignment horizontal="centerContinuous"/>
      <protection/>
    </xf>
    <xf numFmtId="0" fontId="0" fillId="34" borderId="44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4" fillId="34" borderId="17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44" fontId="0" fillId="35" borderId="12" xfId="44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2" fillId="34" borderId="43" xfId="0" applyFont="1" applyFill="1" applyBorder="1" applyAlignment="1" applyProtection="1">
      <alignment/>
      <protection/>
    </xf>
    <xf numFmtId="0" fontId="12" fillId="34" borderId="45" xfId="0" applyFont="1" applyFill="1" applyBorder="1" applyAlignment="1" applyProtection="1">
      <alignment/>
      <protection/>
    </xf>
    <xf numFmtId="169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13" fillId="34" borderId="0" xfId="0" applyFont="1" applyFill="1" applyBorder="1" applyAlignment="1" applyProtection="1">
      <alignment/>
      <protection/>
    </xf>
    <xf numFmtId="44" fontId="0" fillId="33" borderId="10" xfId="44" applyFont="1" applyFill="1" applyBorder="1" applyAlignment="1" applyProtection="1">
      <alignment/>
      <protection locked="0"/>
    </xf>
    <xf numFmtId="169" fontId="8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49" fontId="0" fillId="33" borderId="10" xfId="0" applyNumberFormat="1" applyFont="1" applyFill="1" applyBorder="1" applyAlignment="1" applyProtection="1">
      <alignment/>
      <protection locked="0"/>
    </xf>
    <xf numFmtId="39" fontId="0" fillId="33" borderId="10" xfId="44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170" fontId="0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44" fontId="0" fillId="0" borderId="10" xfId="0" applyNumberFormat="1" applyFill="1" applyBorder="1" applyAlignment="1">
      <alignment/>
    </xf>
    <xf numFmtId="44" fontId="0" fillId="36" borderId="10" xfId="0" applyNumberFormat="1" applyFill="1" applyBorder="1" applyAlignment="1" applyProtection="1">
      <alignment/>
      <protection/>
    </xf>
    <xf numFmtId="44" fontId="0" fillId="16" borderId="10" xfId="0" applyNumberFormat="1" applyFill="1" applyBorder="1" applyAlignment="1" applyProtection="1">
      <alignment/>
      <protection/>
    </xf>
    <xf numFmtId="44" fontId="0" fillId="37" borderId="10" xfId="0" applyNumberFormat="1" applyFill="1" applyBorder="1" applyAlignment="1" applyProtection="1">
      <alignment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4" fillId="34" borderId="46" xfId="0" applyFont="1" applyFill="1" applyBorder="1" applyAlignment="1" applyProtection="1">
      <alignment horizontal="center"/>
      <protection/>
    </xf>
    <xf numFmtId="49" fontId="0" fillId="33" borderId="36" xfId="0" applyNumberFormat="1" applyFont="1" applyFill="1" applyBorder="1" applyAlignment="1" applyProtection="1">
      <alignment/>
      <protection locked="0"/>
    </xf>
    <xf numFmtId="49" fontId="0" fillId="33" borderId="46" xfId="0" applyNumberFormat="1" applyFill="1" applyBorder="1" applyAlignment="1" applyProtection="1">
      <alignment/>
      <protection locked="0"/>
    </xf>
    <xf numFmtId="49" fontId="0" fillId="33" borderId="47" xfId="0" applyNumberFormat="1" applyFill="1" applyBorder="1" applyAlignment="1" applyProtection="1">
      <alignment/>
      <protection locked="0"/>
    </xf>
    <xf numFmtId="167" fontId="0" fillId="33" borderId="36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right"/>
      <protection/>
    </xf>
    <xf numFmtId="0" fontId="0" fillId="0" borderId="47" xfId="0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38" borderId="10" xfId="0" applyFont="1" applyFill="1" applyBorder="1" applyAlignment="1" applyProtection="1">
      <alignment horizontal="right"/>
      <protection/>
    </xf>
    <xf numFmtId="0" fontId="0" fillId="38" borderId="10" xfId="0" applyFill="1" applyBorder="1" applyAlignment="1">
      <alignment/>
    </xf>
    <xf numFmtId="44" fontId="4" fillId="38" borderId="10" xfId="0" applyNumberFormat="1" applyFont="1" applyFill="1" applyBorder="1" applyAlignment="1" applyProtection="1">
      <alignment/>
      <protection/>
    </xf>
    <xf numFmtId="0" fontId="4" fillId="39" borderId="10" xfId="0" applyFont="1" applyFill="1" applyBorder="1" applyAlignment="1" applyProtection="1">
      <alignment horizontal="right"/>
      <protection/>
    </xf>
    <xf numFmtId="0" fontId="0" fillId="39" borderId="10" xfId="0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0" borderId="26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46" xfId="0" applyNumberFormat="1" applyFill="1" applyBorder="1" applyAlignment="1" applyProtection="1">
      <alignment/>
      <protection/>
    </xf>
    <xf numFmtId="0" fontId="0" fillId="0" borderId="48" xfId="0" applyNumberFormat="1" applyFill="1" applyBorder="1" applyAlignment="1" applyProtection="1">
      <alignment/>
      <protection/>
    </xf>
    <xf numFmtId="167" fontId="0" fillId="34" borderId="0" xfId="0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10" fillId="34" borderId="49" xfId="0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/>
    </xf>
    <xf numFmtId="0" fontId="10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0" fillId="0" borderId="47" xfId="0" applyNumberFormat="1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49" fontId="0" fillId="34" borderId="50" xfId="0" applyNumberFormat="1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4" borderId="51" xfId="0" applyFill="1" applyBorder="1" applyAlignment="1" applyProtection="1">
      <alignment/>
      <protection/>
    </xf>
    <xf numFmtId="49" fontId="4" fillId="34" borderId="52" xfId="0" applyNumberFormat="1" applyFont="1" applyFill="1" applyBorder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40" borderId="10" xfId="0" applyFont="1" applyFill="1" applyBorder="1" applyAlignment="1" applyProtection="1">
      <alignment horizontal="right"/>
      <protection/>
    </xf>
    <xf numFmtId="0" fontId="0" fillId="40" borderId="10" xfId="0" applyFill="1" applyBorder="1" applyAlignment="1">
      <alignment horizontal="right"/>
    </xf>
    <xf numFmtId="0" fontId="0" fillId="33" borderId="31" xfId="0" applyFont="1" applyFill="1" applyBorder="1" applyAlignment="1" applyProtection="1">
      <alignment horizontal="left" vertical="top" wrapText="1"/>
      <protection locked="0"/>
    </xf>
    <xf numFmtId="0" fontId="0" fillId="33" borderId="50" xfId="0" applyFont="1" applyFill="1" applyBorder="1" applyAlignment="1" applyProtection="1">
      <alignment horizontal="left" vertical="top" wrapText="1"/>
      <protection locked="0"/>
    </xf>
    <xf numFmtId="0" fontId="0" fillId="33" borderId="55" xfId="0" applyFont="1" applyFill="1" applyBorder="1" applyAlignment="1" applyProtection="1">
      <alignment horizontal="left" vertical="top" wrapText="1"/>
      <protection locked="0"/>
    </xf>
    <xf numFmtId="0" fontId="0" fillId="33" borderId="49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56" xfId="0" applyFont="1" applyFill="1" applyBorder="1" applyAlignment="1" applyProtection="1">
      <alignment horizontal="left" vertical="top" wrapText="1"/>
      <protection locked="0"/>
    </xf>
    <xf numFmtId="0" fontId="0" fillId="33" borderId="34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27" xfId="0" applyFont="1" applyFill="1" applyBorder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 applyProtection="1">
      <alignment horizontal="right"/>
      <protection/>
    </xf>
    <xf numFmtId="0" fontId="0" fillId="36" borderId="10" xfId="0" applyFill="1" applyBorder="1" applyAlignment="1">
      <alignment/>
    </xf>
    <xf numFmtId="44" fontId="4" fillId="36" borderId="10" xfId="0" applyNumberFormat="1" applyFont="1" applyFill="1" applyBorder="1" applyAlignment="1" applyProtection="1">
      <alignment horizontal="right"/>
      <protection/>
    </xf>
    <xf numFmtId="44" fontId="4" fillId="40" borderId="10" xfId="0" applyNumberFormat="1" applyFont="1" applyFill="1" applyBorder="1" applyAlignment="1" applyProtection="1">
      <alignment/>
      <protection/>
    </xf>
    <xf numFmtId="0" fontId="0" fillId="40" borderId="10" xfId="0" applyFill="1" applyBorder="1" applyAlignment="1">
      <alignment/>
    </xf>
    <xf numFmtId="0" fontId="8" fillId="34" borderId="0" xfId="0" applyFont="1" applyFill="1" applyBorder="1" applyAlignment="1" applyProtection="1">
      <alignment shrinkToFit="1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49" fontId="0" fillId="33" borderId="36" xfId="0" applyNumberFormat="1" applyFill="1" applyBorder="1" applyAlignment="1" applyProtection="1">
      <alignment/>
      <protection locked="0"/>
    </xf>
    <xf numFmtId="49" fontId="4" fillId="34" borderId="49" xfId="44" applyNumberFormat="1" applyFont="1" applyFill="1" applyBorder="1" applyAlignment="1" applyProtection="1">
      <alignment horizontal="center" wrapText="1"/>
      <protection/>
    </xf>
    <xf numFmtId="49" fontId="0" fillId="0" borderId="49" xfId="0" applyNumberFormat="1" applyBorder="1" applyAlignment="1" applyProtection="1">
      <alignment horizontal="center" wrapText="1"/>
      <protection/>
    </xf>
    <xf numFmtId="169" fontId="0" fillId="33" borderId="36" xfId="0" applyNumberFormat="1" applyFill="1" applyBorder="1" applyAlignment="1" applyProtection="1">
      <alignment/>
      <protection locked="0"/>
    </xf>
    <xf numFmtId="169" fontId="0" fillId="33" borderId="46" xfId="0" applyNumberFormat="1" applyFill="1" applyBorder="1" applyAlignment="1" applyProtection="1">
      <alignment/>
      <protection locked="0"/>
    </xf>
    <xf numFmtId="169" fontId="0" fillId="33" borderId="47" xfId="0" applyNumberFormat="1" applyFill="1" applyBorder="1" applyAlignment="1" applyProtection="1">
      <alignment/>
      <protection locked="0"/>
    </xf>
    <xf numFmtId="14" fontId="8" fillId="41" borderId="13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44" fontId="0" fillId="34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35"/>
  <sheetViews>
    <sheetView tabSelected="1" zoomScaleSheetLayoutView="75" workbookViewId="0" topLeftCell="A1">
      <selection activeCell="B1" sqref="B1"/>
    </sheetView>
  </sheetViews>
  <sheetFormatPr defaultColWidth="8.8515625" defaultRowHeight="12.75"/>
  <cols>
    <col min="1" max="1" width="19.421875" style="16" customWidth="1"/>
    <col min="2" max="2" width="16.7109375" style="16" customWidth="1"/>
    <col min="3" max="3" width="13.7109375" style="16" customWidth="1"/>
    <col min="4" max="4" width="14.00390625" style="16" customWidth="1"/>
    <col min="5" max="6" width="17.28125" style="16" customWidth="1"/>
    <col min="7" max="7" width="16.7109375" style="16" customWidth="1"/>
    <col min="8" max="8" width="19.7109375" style="16" customWidth="1"/>
    <col min="9" max="9" width="17.28125" style="16" customWidth="1"/>
    <col min="10" max="10" width="15.7109375" style="16" customWidth="1"/>
    <col min="11" max="11" width="17.421875" style="16" customWidth="1"/>
    <col min="12" max="12" width="18.28125" style="16" customWidth="1"/>
    <col min="13" max="13" width="16.7109375" style="16" customWidth="1"/>
    <col min="14" max="14" width="17.421875" style="16" customWidth="1"/>
    <col min="15" max="15" width="17.00390625" style="16" customWidth="1"/>
    <col min="16" max="16" width="17.7109375" style="16" customWidth="1"/>
    <col min="17" max="19" width="11.00390625" style="16" customWidth="1"/>
    <col min="20" max="20" width="13.00390625" style="16" customWidth="1"/>
    <col min="21" max="22" width="12.140625" style="16" hidden="1" customWidth="1"/>
    <col min="23" max="23" width="13.140625" style="16" hidden="1" customWidth="1"/>
    <col min="24" max="24" width="17.8515625" style="16" hidden="1" customWidth="1"/>
    <col min="25" max="25" width="17.00390625" style="16" hidden="1" customWidth="1"/>
    <col min="26" max="27" width="13.28125" style="16" hidden="1" customWidth="1"/>
    <col min="28" max="28" width="14.140625" style="16" hidden="1" customWidth="1"/>
    <col min="29" max="29" width="12.421875" style="16" hidden="1" customWidth="1"/>
    <col min="30" max="32" width="0" style="16" hidden="1" customWidth="1"/>
    <col min="33" max="16384" width="8.8515625" style="16" customWidth="1"/>
  </cols>
  <sheetData>
    <row r="1" spans="1:32" ht="9.75" customHeight="1">
      <c r="A1" s="133" t="s">
        <v>40</v>
      </c>
      <c r="B1" s="12"/>
      <c r="C1" s="12"/>
      <c r="D1" s="12"/>
      <c r="E1" s="12"/>
      <c r="F1" s="12"/>
      <c r="G1" s="12"/>
      <c r="H1" s="12"/>
      <c r="I1" s="12"/>
      <c r="J1" s="13"/>
      <c r="K1" s="133" t="s">
        <v>40</v>
      </c>
      <c r="L1" s="12"/>
      <c r="M1" s="12"/>
      <c r="N1" s="12"/>
      <c r="O1" s="12"/>
      <c r="P1" s="12"/>
      <c r="Q1" s="12"/>
      <c r="R1" s="12"/>
      <c r="S1" s="12"/>
      <c r="T1" s="13"/>
      <c r="U1" s="11"/>
      <c r="V1" s="12"/>
      <c r="W1" s="12"/>
      <c r="X1" s="12"/>
      <c r="Y1" s="12"/>
      <c r="Z1" s="12"/>
      <c r="AA1" s="12"/>
      <c r="AB1" s="12"/>
      <c r="AC1" s="13"/>
      <c r="AD1" s="119"/>
      <c r="AE1" s="19"/>
      <c r="AF1" s="98"/>
    </row>
    <row r="2" spans="1:32" ht="20.25">
      <c r="A2" s="17" t="s">
        <v>38</v>
      </c>
      <c r="B2" s="18"/>
      <c r="C2" s="18"/>
      <c r="D2" s="18"/>
      <c r="E2" s="18"/>
      <c r="F2" s="18"/>
      <c r="G2" s="18"/>
      <c r="H2" s="18"/>
      <c r="I2" s="19"/>
      <c r="J2" s="20"/>
      <c r="K2" s="17" t="s">
        <v>38</v>
      </c>
      <c r="L2" s="18"/>
      <c r="M2" s="18"/>
      <c r="N2" s="18"/>
      <c r="O2" s="18"/>
      <c r="P2" s="18"/>
      <c r="Q2" s="18"/>
      <c r="R2" s="18"/>
      <c r="S2" s="19"/>
      <c r="T2" s="20"/>
      <c r="U2" s="17" t="s">
        <v>38</v>
      </c>
      <c r="V2" s="18"/>
      <c r="W2" s="18"/>
      <c r="X2" s="18"/>
      <c r="Y2" s="18"/>
      <c r="Z2" s="18"/>
      <c r="AA2" s="18"/>
      <c r="AB2" s="18"/>
      <c r="AC2" s="113"/>
      <c r="AD2" s="119"/>
      <c r="AE2" s="19"/>
      <c r="AF2" s="98"/>
    </row>
    <row r="3" spans="1:32" ht="20.25">
      <c r="A3" s="17" t="s">
        <v>39</v>
      </c>
      <c r="B3" s="18"/>
      <c r="C3" s="18"/>
      <c r="D3" s="18"/>
      <c r="E3" s="18"/>
      <c r="F3" s="18"/>
      <c r="G3" s="18"/>
      <c r="H3" s="18"/>
      <c r="I3" s="19"/>
      <c r="J3" s="20"/>
      <c r="K3" s="17" t="s">
        <v>39</v>
      </c>
      <c r="L3" s="18"/>
      <c r="M3" s="18"/>
      <c r="N3" s="18"/>
      <c r="O3" s="18"/>
      <c r="P3" s="18"/>
      <c r="Q3" s="18"/>
      <c r="R3" s="18"/>
      <c r="S3" s="19"/>
      <c r="T3" s="20"/>
      <c r="U3" s="17" t="s">
        <v>39</v>
      </c>
      <c r="V3" s="18"/>
      <c r="W3" s="18"/>
      <c r="X3" s="18"/>
      <c r="Y3" s="18"/>
      <c r="Z3" s="18"/>
      <c r="AA3" s="18"/>
      <c r="AB3" s="18"/>
      <c r="AC3" s="113"/>
      <c r="AD3" s="119"/>
      <c r="AE3" s="19"/>
      <c r="AF3" s="98"/>
    </row>
    <row r="4" spans="1:32" ht="15">
      <c r="A4" s="21" t="s">
        <v>41</v>
      </c>
      <c r="B4" s="22"/>
      <c r="C4" s="22"/>
      <c r="D4" s="22"/>
      <c r="E4" s="22"/>
      <c r="F4" s="22"/>
      <c r="G4" s="22"/>
      <c r="H4" s="22"/>
      <c r="I4" s="19"/>
      <c r="J4" s="20"/>
      <c r="K4" s="21" t="s">
        <v>41</v>
      </c>
      <c r="L4" s="22"/>
      <c r="M4" s="22"/>
      <c r="N4" s="22"/>
      <c r="O4" s="22"/>
      <c r="P4" s="22"/>
      <c r="Q4" s="22"/>
      <c r="R4" s="22"/>
      <c r="S4" s="19"/>
      <c r="T4" s="20"/>
      <c r="U4" s="21" t="s">
        <v>41</v>
      </c>
      <c r="V4" s="22"/>
      <c r="W4" s="22"/>
      <c r="X4" s="22"/>
      <c r="Y4" s="22"/>
      <c r="Z4" s="22"/>
      <c r="AA4" s="22"/>
      <c r="AB4" s="22"/>
      <c r="AC4" s="114"/>
      <c r="AD4" s="119"/>
      <c r="AE4" s="19"/>
      <c r="AF4" s="98"/>
    </row>
    <row r="5" spans="1:32" ht="15.75" thickBot="1">
      <c r="A5" s="23" t="s">
        <v>112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112</v>
      </c>
      <c r="L5" s="24"/>
      <c r="M5" s="24"/>
      <c r="N5" s="24"/>
      <c r="O5" s="24"/>
      <c r="P5" s="24"/>
      <c r="Q5" s="24"/>
      <c r="R5" s="24"/>
      <c r="S5" s="25"/>
      <c r="T5" s="26"/>
      <c r="U5" s="23" t="s">
        <v>101</v>
      </c>
      <c r="V5" s="24"/>
      <c r="W5" s="24"/>
      <c r="X5" s="24"/>
      <c r="Y5" s="24"/>
      <c r="Z5" s="24"/>
      <c r="AA5" s="24"/>
      <c r="AB5" s="24"/>
      <c r="AC5" s="115"/>
      <c r="AD5" s="119"/>
      <c r="AE5" s="19"/>
      <c r="AF5" s="98"/>
    </row>
    <row r="6" spans="1:32" ht="12.75">
      <c r="A6" s="27"/>
      <c r="B6" s="28"/>
      <c r="C6" s="28"/>
      <c r="D6" s="28"/>
      <c r="E6" s="28"/>
      <c r="F6" s="28"/>
      <c r="G6" s="28"/>
      <c r="H6" s="28"/>
      <c r="I6" s="29"/>
      <c r="J6" s="15"/>
      <c r="K6" s="27"/>
      <c r="L6" s="28"/>
      <c r="M6" s="28"/>
      <c r="N6" s="28"/>
      <c r="O6" s="28"/>
      <c r="P6" s="28"/>
      <c r="Q6" s="28"/>
      <c r="R6" s="28"/>
      <c r="S6" s="29"/>
      <c r="T6" s="15"/>
      <c r="U6" s="27"/>
      <c r="V6" s="28"/>
      <c r="W6" s="28"/>
      <c r="X6" s="28"/>
      <c r="Y6" s="28"/>
      <c r="Z6" s="28"/>
      <c r="AA6" s="28"/>
      <c r="AB6" s="28"/>
      <c r="AC6" s="116"/>
      <c r="AD6" s="29"/>
      <c r="AE6" s="29"/>
      <c r="AF6" s="98"/>
    </row>
    <row r="7" spans="1:32" ht="12.75">
      <c r="A7" s="30" t="s">
        <v>96</v>
      </c>
      <c r="B7" s="150"/>
      <c r="C7" s="151"/>
      <c r="D7" s="151"/>
      <c r="E7" s="151"/>
      <c r="F7" s="151"/>
      <c r="G7" s="151"/>
      <c r="H7" s="152"/>
      <c r="I7" s="179" t="s">
        <v>99</v>
      </c>
      <c r="J7" s="180"/>
      <c r="K7" s="31" t="str">
        <f>A7</f>
        <v>Company:</v>
      </c>
      <c r="L7" s="174">
        <f>IF(B7&lt;&gt;"",B7,"")</f>
      </c>
      <c r="M7" s="175"/>
      <c r="N7" s="175"/>
      <c r="O7" s="175"/>
      <c r="P7" s="175"/>
      <c r="Q7" s="175"/>
      <c r="R7" s="183"/>
      <c r="S7" s="179" t="s">
        <v>0</v>
      </c>
      <c r="T7" s="180"/>
      <c r="U7" s="31" t="str">
        <f>K7</f>
        <v>Company:</v>
      </c>
      <c r="V7" s="174">
        <f>IF(L7&lt;&gt;"",L7,"")</f>
      </c>
      <c r="W7" s="175"/>
      <c r="X7" s="175"/>
      <c r="Y7" s="175"/>
      <c r="Z7" s="175"/>
      <c r="AA7" s="175"/>
      <c r="AB7" s="175"/>
      <c r="AC7" s="176"/>
      <c r="AD7" s="181"/>
      <c r="AE7" s="182"/>
      <c r="AF7" s="98"/>
    </row>
    <row r="8" spans="1:32" ht="13.5" thickBot="1">
      <c r="A8" s="32" t="s">
        <v>2</v>
      </c>
      <c r="B8" s="150"/>
      <c r="C8" s="151"/>
      <c r="D8" s="151"/>
      <c r="E8" s="151"/>
      <c r="F8" s="151"/>
      <c r="G8" s="151"/>
      <c r="H8" s="152"/>
      <c r="I8" s="29"/>
      <c r="J8" s="15"/>
      <c r="K8" s="32"/>
      <c r="L8" s="184"/>
      <c r="M8" s="169"/>
      <c r="N8" s="169"/>
      <c r="O8" s="169"/>
      <c r="P8" s="169"/>
      <c r="Q8" s="169"/>
      <c r="R8" s="169"/>
      <c r="S8" s="29"/>
      <c r="T8" s="15"/>
      <c r="U8" s="32"/>
      <c r="V8" s="185"/>
      <c r="W8" s="186"/>
      <c r="X8" s="186"/>
      <c r="Y8" s="186"/>
      <c r="Z8" s="186"/>
      <c r="AA8" s="186"/>
      <c r="AB8" s="186"/>
      <c r="AC8" s="187"/>
      <c r="AD8" s="29"/>
      <c r="AE8" s="29"/>
      <c r="AF8" s="98"/>
    </row>
    <row r="9" spans="1:32" ht="13.5" thickBot="1">
      <c r="A9" s="32"/>
      <c r="B9" s="150"/>
      <c r="C9" s="151"/>
      <c r="D9" s="151"/>
      <c r="E9" s="151"/>
      <c r="F9" s="151"/>
      <c r="G9" s="151"/>
      <c r="H9" s="152"/>
      <c r="I9" s="29"/>
      <c r="J9" s="15"/>
      <c r="K9" s="32"/>
      <c r="L9" s="184"/>
      <c r="M9" s="169"/>
      <c r="N9" s="169"/>
      <c r="O9" s="169"/>
      <c r="P9" s="169"/>
      <c r="Q9" s="169"/>
      <c r="R9" s="169"/>
      <c r="S9" s="29"/>
      <c r="T9" s="15"/>
      <c r="U9" s="32"/>
      <c r="V9" s="188" t="s">
        <v>1</v>
      </c>
      <c r="W9" s="189"/>
      <c r="X9" s="189"/>
      <c r="Y9" s="190"/>
      <c r="Z9" s="36"/>
      <c r="AA9" s="36"/>
      <c r="AB9" s="36"/>
      <c r="AC9" s="120"/>
      <c r="AD9" s="29"/>
      <c r="AE9" s="29"/>
      <c r="AF9" s="98"/>
    </row>
    <row r="10" spans="1:32" ht="12.75">
      <c r="A10" s="32" t="s">
        <v>3</v>
      </c>
      <c r="B10" s="153"/>
      <c r="C10" s="154"/>
      <c r="D10" s="28"/>
      <c r="E10" s="28"/>
      <c r="F10" s="28"/>
      <c r="G10" s="28"/>
      <c r="H10" s="28"/>
      <c r="I10" s="29"/>
      <c r="J10" s="15"/>
      <c r="K10" s="32"/>
      <c r="L10" s="177"/>
      <c r="M10" s="178"/>
      <c r="N10" s="28"/>
      <c r="O10" s="28"/>
      <c r="P10" s="28"/>
      <c r="Q10" s="28"/>
      <c r="R10" s="28"/>
      <c r="S10" s="29"/>
      <c r="T10" s="15"/>
      <c r="U10" s="32"/>
      <c r="V10" s="177"/>
      <c r="W10" s="178"/>
      <c r="X10" s="28"/>
      <c r="Y10" s="28"/>
      <c r="Z10" s="28"/>
      <c r="AA10" s="28"/>
      <c r="AB10" s="28"/>
      <c r="AC10" s="117"/>
      <c r="AD10" s="29"/>
      <c r="AE10" s="29"/>
      <c r="AF10" s="98"/>
    </row>
    <row r="11" spans="1:32" ht="12.75">
      <c r="A11" s="33" t="s">
        <v>4</v>
      </c>
      <c r="B11" s="153"/>
      <c r="C11" s="154"/>
      <c r="D11" s="155"/>
      <c r="E11" s="156"/>
      <c r="F11" s="112"/>
      <c r="G11" s="28"/>
      <c r="H11" s="28"/>
      <c r="I11" s="29"/>
      <c r="J11" s="15"/>
      <c r="K11" s="32"/>
      <c r="L11" s="177"/>
      <c r="M11" s="178"/>
      <c r="N11" s="168"/>
      <c r="O11" s="169"/>
      <c r="P11" s="35"/>
      <c r="Q11" s="28"/>
      <c r="R11" s="28"/>
      <c r="S11" s="29"/>
      <c r="T11" s="15"/>
      <c r="U11" s="32"/>
      <c r="V11" s="177"/>
      <c r="W11" s="178"/>
      <c r="X11" s="168"/>
      <c r="Y11" s="169"/>
      <c r="Z11" s="35"/>
      <c r="AA11" s="35"/>
      <c r="AB11" s="28"/>
      <c r="AC11" s="117"/>
      <c r="AD11" s="29"/>
      <c r="AE11" s="29"/>
      <c r="AF11" s="98"/>
    </row>
    <row r="12" spans="1:32" ht="9.75" customHeight="1">
      <c r="A12" s="32"/>
      <c r="B12" s="36"/>
      <c r="C12" s="37"/>
      <c r="D12" s="28"/>
      <c r="E12" s="28"/>
      <c r="F12" s="28"/>
      <c r="G12" s="28"/>
      <c r="H12" s="28"/>
      <c r="I12" s="29"/>
      <c r="J12" s="15"/>
      <c r="K12" s="32"/>
      <c r="L12" s="36"/>
      <c r="M12" s="37"/>
      <c r="N12" s="28"/>
      <c r="O12" s="28"/>
      <c r="P12" s="28"/>
      <c r="Q12" s="28"/>
      <c r="R12" s="28"/>
      <c r="S12" s="29"/>
      <c r="T12" s="15"/>
      <c r="U12" s="32"/>
      <c r="V12" s="36"/>
      <c r="W12" s="37"/>
      <c r="X12" s="28"/>
      <c r="Y12" s="28"/>
      <c r="Z12" s="28"/>
      <c r="AA12" s="28"/>
      <c r="AB12" s="28"/>
      <c r="AC12" s="117"/>
      <c r="AD12" s="29"/>
      <c r="AE12" s="29"/>
      <c r="AF12" s="98"/>
    </row>
    <row r="13" spans="1:32" ht="15">
      <c r="A13" s="38" t="s">
        <v>42</v>
      </c>
      <c r="B13" s="28"/>
      <c r="C13" s="34" t="s">
        <v>103</v>
      </c>
      <c r="D13" s="8"/>
      <c r="E13" s="39" t="s">
        <v>102</v>
      </c>
      <c r="F13" s="8"/>
      <c r="G13" s="34"/>
      <c r="H13" s="34"/>
      <c r="I13" s="29"/>
      <c r="J13" s="15"/>
      <c r="K13" s="32" t="s">
        <v>42</v>
      </c>
      <c r="L13" s="28"/>
      <c r="M13" s="34" t="s">
        <v>103</v>
      </c>
      <c r="N13" s="40">
        <f>IF(D13&gt;1/1/1800,D13,"")</f>
      </c>
      <c r="O13" s="39" t="s">
        <v>102</v>
      </c>
      <c r="P13" s="40">
        <f>IF(F13&gt;1/1/1800,F13,"")</f>
      </c>
      <c r="Q13" s="34"/>
      <c r="R13" s="34"/>
      <c r="S13" s="29"/>
      <c r="T13" s="15"/>
      <c r="U13" s="32" t="s">
        <v>42</v>
      </c>
      <c r="V13" s="28"/>
      <c r="W13" s="34" t="s">
        <v>46</v>
      </c>
      <c r="X13" s="40">
        <f>IF(N13&gt;1/1/1800,N13,"")</f>
      </c>
      <c r="Y13" s="39" t="s">
        <v>43</v>
      </c>
      <c r="Z13" s="40">
        <f>IF(P13&gt;1/1/1800,P13,"")</f>
      </c>
      <c r="AA13" s="135"/>
      <c r="AB13" s="34"/>
      <c r="AC13" s="118"/>
      <c r="AD13" s="29"/>
      <c r="AE13" s="29"/>
      <c r="AF13" s="98"/>
    </row>
    <row r="14" spans="1:32" ht="10.5" customHeight="1" thickBot="1">
      <c r="A14" s="127"/>
      <c r="B14" s="28"/>
      <c r="C14" s="28"/>
      <c r="D14" s="28"/>
      <c r="E14" s="28"/>
      <c r="F14" s="28"/>
      <c r="G14" s="28"/>
      <c r="H14" s="28"/>
      <c r="I14" s="29"/>
      <c r="J14" s="15"/>
      <c r="K14" s="170"/>
      <c r="L14" s="171"/>
      <c r="M14" s="171"/>
      <c r="N14" s="29"/>
      <c r="O14" s="29"/>
      <c r="P14" s="29"/>
      <c r="Q14" s="29"/>
      <c r="R14" s="29"/>
      <c r="S14" s="29"/>
      <c r="T14" s="15"/>
      <c r="U14" s="166"/>
      <c r="V14" s="167"/>
      <c r="W14" s="167"/>
      <c r="X14" s="29"/>
      <c r="Y14" s="29"/>
      <c r="Z14" s="29"/>
      <c r="AA14" s="29"/>
      <c r="AB14" s="29"/>
      <c r="AC14" s="42"/>
      <c r="AD14" s="29"/>
      <c r="AE14" s="29"/>
      <c r="AF14" s="98"/>
    </row>
    <row r="15" spans="1:32" ht="10.5" customHeight="1">
      <c r="A15" s="128"/>
      <c r="B15" s="28"/>
      <c r="C15" s="28"/>
      <c r="D15" s="28"/>
      <c r="E15" s="28"/>
      <c r="F15" s="28"/>
      <c r="G15" s="28"/>
      <c r="H15" s="28"/>
      <c r="I15" s="29"/>
      <c r="J15" s="15"/>
      <c r="K15" s="29"/>
      <c r="L15" s="29"/>
      <c r="M15" s="29"/>
      <c r="N15" s="29"/>
      <c r="O15" s="29"/>
      <c r="P15" s="29"/>
      <c r="Q15" s="29"/>
      <c r="R15" s="29"/>
      <c r="S15" s="29"/>
      <c r="T15" s="15"/>
      <c r="U15" s="125"/>
      <c r="V15" s="126"/>
      <c r="W15" s="126"/>
      <c r="X15" s="29"/>
      <c r="Y15" s="29"/>
      <c r="Z15" s="29"/>
      <c r="AA15" s="29"/>
      <c r="AB15" s="29"/>
      <c r="AC15" s="15"/>
      <c r="AD15" s="29"/>
      <c r="AE15" s="29"/>
      <c r="AF15" s="98"/>
    </row>
    <row r="16" spans="1:32" ht="17.25" customHeight="1">
      <c r="A16" s="82" t="s">
        <v>55</v>
      </c>
      <c r="B16" s="216">
        <v>43248</v>
      </c>
      <c r="C16" s="172"/>
      <c r="D16" s="173"/>
      <c r="E16" s="173"/>
      <c r="F16" s="207"/>
      <c r="G16" s="207"/>
      <c r="H16" s="83"/>
      <c r="I16" s="29"/>
      <c r="J16" s="15"/>
      <c r="K16" s="81"/>
      <c r="L16" s="29"/>
      <c r="M16" s="29"/>
      <c r="N16" s="29"/>
      <c r="O16" s="29"/>
      <c r="P16" s="29"/>
      <c r="Q16" s="29"/>
      <c r="R16" s="29"/>
      <c r="S16" s="29"/>
      <c r="T16" s="15"/>
      <c r="U16" s="125"/>
      <c r="V16" s="126"/>
      <c r="W16" s="126"/>
      <c r="X16" s="29"/>
      <c r="Y16" s="29"/>
      <c r="Z16" s="29"/>
      <c r="AA16" s="29"/>
      <c r="AB16" s="29"/>
      <c r="AC16" s="15"/>
      <c r="AD16" s="29"/>
      <c r="AE16" s="29"/>
      <c r="AF16" s="98"/>
    </row>
    <row r="17" spans="1:32" ht="10.5" customHeight="1">
      <c r="A17" s="84"/>
      <c r="B17" s="85"/>
      <c r="C17" s="29"/>
      <c r="D17" s="29"/>
      <c r="E17" s="29"/>
      <c r="F17" s="29"/>
      <c r="G17" s="29"/>
      <c r="H17" s="29"/>
      <c r="I17" s="29"/>
      <c r="J17" s="15"/>
      <c r="K17" s="81"/>
      <c r="L17" s="29"/>
      <c r="M17" s="29"/>
      <c r="N17" s="29"/>
      <c r="O17" s="29"/>
      <c r="P17" s="29"/>
      <c r="Q17" s="29"/>
      <c r="R17" s="29"/>
      <c r="S17" s="29"/>
      <c r="T17" s="15"/>
      <c r="U17" s="125"/>
      <c r="V17" s="126"/>
      <c r="W17" s="126"/>
      <c r="X17" s="29"/>
      <c r="Y17" s="29"/>
      <c r="Z17" s="29"/>
      <c r="AA17" s="29"/>
      <c r="AB17" s="29"/>
      <c r="AC17" s="15"/>
      <c r="AD17" s="29"/>
      <c r="AE17" s="29"/>
      <c r="AF17" s="98"/>
    </row>
    <row r="18" spans="1:32" ht="10.5" customHeight="1">
      <c r="A18" s="81"/>
      <c r="B18" s="29"/>
      <c r="C18" s="29"/>
      <c r="D18" s="86" t="s">
        <v>34</v>
      </c>
      <c r="E18" s="87" t="s">
        <v>105</v>
      </c>
      <c r="F18" s="88" t="s">
        <v>36</v>
      </c>
      <c r="G18" s="87" t="s">
        <v>14</v>
      </c>
      <c r="H18" s="162" t="s">
        <v>107</v>
      </c>
      <c r="I18" s="163"/>
      <c r="J18" s="15"/>
      <c r="K18" s="81"/>
      <c r="L18" s="29"/>
      <c r="M18" s="29"/>
      <c r="N18" s="29"/>
      <c r="O18" s="29"/>
      <c r="P18" s="29"/>
      <c r="Q18" s="29"/>
      <c r="R18" s="29"/>
      <c r="S18" s="29"/>
      <c r="T18" s="15"/>
      <c r="U18" s="125"/>
      <c r="V18" s="126"/>
      <c r="W18" s="126"/>
      <c r="X18" s="29"/>
      <c r="Y18" s="29"/>
      <c r="Z18" s="29"/>
      <c r="AA18" s="29"/>
      <c r="AB18" s="29"/>
      <c r="AC18" s="15"/>
      <c r="AD18" s="29"/>
      <c r="AE18" s="29"/>
      <c r="AF18" s="98"/>
    </row>
    <row r="19" spans="1:32" ht="10.5" customHeight="1">
      <c r="A19" s="157" t="s">
        <v>56</v>
      </c>
      <c r="B19" s="158"/>
      <c r="C19" s="89" t="s">
        <v>60</v>
      </c>
      <c r="D19" s="90" t="s">
        <v>9</v>
      </c>
      <c r="E19" s="91">
        <f>N108</f>
        <v>0</v>
      </c>
      <c r="F19" s="6"/>
      <c r="G19" s="145">
        <f>SUM(E19:F19)</f>
        <v>0</v>
      </c>
      <c r="H19" s="164"/>
      <c r="I19" s="165"/>
      <c r="J19" s="15"/>
      <c r="K19" s="81"/>
      <c r="L19" s="29"/>
      <c r="M19" s="29"/>
      <c r="N19" s="29"/>
      <c r="O19" s="29"/>
      <c r="P19" s="29"/>
      <c r="Q19" s="29"/>
      <c r="R19" s="29"/>
      <c r="S19" s="29"/>
      <c r="T19" s="15"/>
      <c r="U19" s="125"/>
      <c r="V19" s="126"/>
      <c r="W19" s="126"/>
      <c r="X19" s="29"/>
      <c r="Y19" s="29"/>
      <c r="Z19" s="29"/>
      <c r="AA19" s="29"/>
      <c r="AB19" s="29"/>
      <c r="AC19" s="15"/>
      <c r="AD19" s="29"/>
      <c r="AE19" s="29"/>
      <c r="AF19" s="98"/>
    </row>
    <row r="20" spans="1:32" ht="10.5" customHeight="1">
      <c r="A20" s="157" t="s">
        <v>57</v>
      </c>
      <c r="B20" s="158"/>
      <c r="C20" s="89" t="s">
        <v>33</v>
      </c>
      <c r="D20" s="90" t="s">
        <v>9</v>
      </c>
      <c r="E20" s="92">
        <f>P108</f>
        <v>0</v>
      </c>
      <c r="F20" s="1"/>
      <c r="G20" s="145">
        <f aca="true" t="shared" si="0" ref="G20:G27">SUM(E20:F20)</f>
        <v>0</v>
      </c>
      <c r="H20" s="191" t="s">
        <v>106</v>
      </c>
      <c r="I20" s="192"/>
      <c r="J20" s="15"/>
      <c r="K20" s="81"/>
      <c r="L20" s="29"/>
      <c r="M20" s="29"/>
      <c r="N20" s="29"/>
      <c r="O20" s="29"/>
      <c r="P20" s="29"/>
      <c r="Q20" s="29"/>
      <c r="R20" s="29"/>
      <c r="S20" s="29"/>
      <c r="T20" s="15"/>
      <c r="U20" s="125"/>
      <c r="V20" s="126"/>
      <c r="W20" s="126"/>
      <c r="X20" s="29"/>
      <c r="Y20" s="29"/>
      <c r="Z20" s="29"/>
      <c r="AA20" s="29"/>
      <c r="AB20" s="29"/>
      <c r="AC20" s="15"/>
      <c r="AD20" s="29"/>
      <c r="AE20" s="29"/>
      <c r="AF20" s="98"/>
    </row>
    <row r="21" spans="1:32" ht="10.5" customHeight="1">
      <c r="A21" s="157" t="s">
        <v>58</v>
      </c>
      <c r="B21" s="158"/>
      <c r="C21" s="89" t="s">
        <v>33</v>
      </c>
      <c r="D21" s="90" t="s">
        <v>9</v>
      </c>
      <c r="E21" s="92">
        <f>Q108</f>
        <v>0</v>
      </c>
      <c r="F21" s="1"/>
      <c r="G21" s="147">
        <f>SUM(E21:F21)</f>
        <v>0</v>
      </c>
      <c r="H21" s="205">
        <f>G21</f>
        <v>0</v>
      </c>
      <c r="I21" s="206"/>
      <c r="J21" s="15"/>
      <c r="K21" s="81"/>
      <c r="L21" s="29"/>
      <c r="M21" s="29"/>
      <c r="N21" s="29"/>
      <c r="O21" s="29"/>
      <c r="P21" s="29"/>
      <c r="Q21" s="29"/>
      <c r="R21" s="29"/>
      <c r="S21" s="29"/>
      <c r="T21" s="15"/>
      <c r="U21" s="125"/>
      <c r="V21" s="126"/>
      <c r="W21" s="126"/>
      <c r="X21" s="29"/>
      <c r="Y21" s="29"/>
      <c r="Z21" s="29"/>
      <c r="AA21" s="29"/>
      <c r="AB21" s="29"/>
      <c r="AC21" s="15"/>
      <c r="AD21" s="29"/>
      <c r="AE21" s="29"/>
      <c r="AF21" s="98"/>
    </row>
    <row r="22" spans="1:32" ht="10.5" customHeight="1">
      <c r="A22" s="157" t="s">
        <v>59</v>
      </c>
      <c r="B22" s="158"/>
      <c r="C22" s="89" t="s">
        <v>33</v>
      </c>
      <c r="D22" s="90" t="s">
        <v>9</v>
      </c>
      <c r="E22" s="92">
        <f>K108</f>
        <v>0</v>
      </c>
      <c r="F22" s="1"/>
      <c r="G22" s="145">
        <f t="shared" si="0"/>
        <v>0</v>
      </c>
      <c r="H22" s="164"/>
      <c r="I22" s="165"/>
      <c r="J22" s="15"/>
      <c r="K22" s="81"/>
      <c r="L22" s="29"/>
      <c r="M22" s="29"/>
      <c r="N22" s="29"/>
      <c r="O22" s="29"/>
      <c r="P22" s="29"/>
      <c r="Q22" s="29"/>
      <c r="R22" s="29"/>
      <c r="S22" s="29"/>
      <c r="T22" s="15"/>
      <c r="U22" s="125"/>
      <c r="V22" s="126"/>
      <c r="W22" s="126"/>
      <c r="X22" s="29"/>
      <c r="Y22" s="29"/>
      <c r="Z22" s="29"/>
      <c r="AA22" s="29"/>
      <c r="AB22" s="29"/>
      <c r="AC22" s="15"/>
      <c r="AD22" s="29"/>
      <c r="AE22" s="29"/>
      <c r="AF22" s="98"/>
    </row>
    <row r="23" spans="1:32" ht="10.5" customHeight="1">
      <c r="A23" s="157" t="s">
        <v>15</v>
      </c>
      <c r="B23" s="158"/>
      <c r="C23" s="89" t="s">
        <v>60</v>
      </c>
      <c r="D23" s="90" t="s">
        <v>9</v>
      </c>
      <c r="E23" s="92">
        <f>O108</f>
        <v>0</v>
      </c>
      <c r="F23" s="134"/>
      <c r="G23" s="145">
        <f t="shared" si="0"/>
        <v>0</v>
      </c>
      <c r="H23" s="159" t="s">
        <v>92</v>
      </c>
      <c r="I23" s="160"/>
      <c r="J23" s="15"/>
      <c r="K23" s="81"/>
      <c r="L23" s="29"/>
      <c r="M23" s="29"/>
      <c r="N23" s="29"/>
      <c r="O23" s="29"/>
      <c r="P23" s="29"/>
      <c r="Q23" s="29"/>
      <c r="R23" s="29"/>
      <c r="S23" s="29"/>
      <c r="T23" s="15"/>
      <c r="U23" s="125"/>
      <c r="V23" s="126"/>
      <c r="W23" s="126"/>
      <c r="X23" s="29"/>
      <c r="Y23" s="29"/>
      <c r="Z23" s="29"/>
      <c r="AA23" s="29"/>
      <c r="AB23" s="29"/>
      <c r="AC23" s="15"/>
      <c r="AD23" s="29"/>
      <c r="AE23" s="29"/>
      <c r="AF23" s="98"/>
    </row>
    <row r="24" spans="1:32" ht="10.5" customHeight="1">
      <c r="A24" s="157" t="s">
        <v>16</v>
      </c>
      <c r="B24" s="158"/>
      <c r="C24" s="89" t="s">
        <v>60</v>
      </c>
      <c r="D24" s="90" t="s">
        <v>9</v>
      </c>
      <c r="E24" s="92">
        <f>M108</f>
        <v>0</v>
      </c>
      <c r="F24" s="1"/>
      <c r="G24" s="146">
        <f t="shared" si="0"/>
        <v>0</v>
      </c>
      <c r="H24" s="161">
        <f>G24</f>
        <v>0</v>
      </c>
      <c r="I24" s="160"/>
      <c r="J24" s="15"/>
      <c r="K24" s="81"/>
      <c r="L24" s="29"/>
      <c r="M24" s="29"/>
      <c r="N24" s="29"/>
      <c r="O24" s="29"/>
      <c r="P24" s="29"/>
      <c r="Q24" s="29"/>
      <c r="R24" s="29"/>
      <c r="S24" s="29"/>
      <c r="T24" s="15"/>
      <c r="U24" s="125"/>
      <c r="V24" s="126"/>
      <c r="W24" s="126"/>
      <c r="X24" s="29"/>
      <c r="Y24" s="29"/>
      <c r="Z24" s="29"/>
      <c r="AA24" s="29"/>
      <c r="AB24" s="29"/>
      <c r="AC24" s="15"/>
      <c r="AD24" s="29"/>
      <c r="AE24" s="29"/>
      <c r="AF24" s="98"/>
    </row>
    <row r="25" spans="1:32" ht="10.5" customHeight="1">
      <c r="A25" s="157" t="s">
        <v>17</v>
      </c>
      <c r="B25" s="158"/>
      <c r="C25" s="89" t="s">
        <v>33</v>
      </c>
      <c r="D25" s="90" t="s">
        <v>9</v>
      </c>
      <c r="E25" s="92">
        <f>R108</f>
        <v>0</v>
      </c>
      <c r="F25" s="1"/>
      <c r="G25" s="145">
        <f t="shared" si="0"/>
        <v>0</v>
      </c>
      <c r="H25" s="164"/>
      <c r="I25" s="165"/>
      <c r="J25" s="15"/>
      <c r="K25" s="81"/>
      <c r="L25" s="29"/>
      <c r="M25" s="29"/>
      <c r="N25" s="29"/>
      <c r="O25" s="29"/>
      <c r="P25" s="29"/>
      <c r="Q25" s="29"/>
      <c r="R25" s="29"/>
      <c r="S25" s="29"/>
      <c r="T25" s="15"/>
      <c r="U25" s="125"/>
      <c r="V25" s="126"/>
      <c r="W25" s="126"/>
      <c r="X25" s="29"/>
      <c r="Y25" s="29"/>
      <c r="Z25" s="29"/>
      <c r="AA25" s="29"/>
      <c r="AB25" s="29"/>
      <c r="AC25" s="15"/>
      <c r="AD25" s="29"/>
      <c r="AE25" s="29"/>
      <c r="AF25" s="98"/>
    </row>
    <row r="26" spans="1:32" ht="10.5" customHeight="1">
      <c r="A26" s="157" t="s">
        <v>18</v>
      </c>
      <c r="B26" s="158"/>
      <c r="C26" s="89" t="s">
        <v>33</v>
      </c>
      <c r="D26" s="90" t="s">
        <v>9</v>
      </c>
      <c r="E26" s="93">
        <f>L108</f>
        <v>0</v>
      </c>
      <c r="F26" s="1"/>
      <c r="G26" s="145">
        <f t="shared" si="0"/>
        <v>0</v>
      </c>
      <c r="H26" s="202" t="s">
        <v>108</v>
      </c>
      <c r="I26" s="203"/>
      <c r="J26" s="15"/>
      <c r="K26" s="81"/>
      <c r="L26" s="29"/>
      <c r="M26" s="29"/>
      <c r="N26" s="29"/>
      <c r="O26" s="29"/>
      <c r="P26" s="29"/>
      <c r="Q26" s="29"/>
      <c r="R26" s="29"/>
      <c r="S26" s="29"/>
      <c r="T26" s="15"/>
      <c r="U26" s="125"/>
      <c r="V26" s="126"/>
      <c r="W26" s="126"/>
      <c r="X26" s="29"/>
      <c r="Y26" s="29"/>
      <c r="Z26" s="29"/>
      <c r="AA26" s="29"/>
      <c r="AB26" s="29"/>
      <c r="AC26" s="15"/>
      <c r="AD26" s="29"/>
      <c r="AE26" s="29"/>
      <c r="AF26" s="98"/>
    </row>
    <row r="27" spans="1:32" ht="10.5" customHeight="1">
      <c r="A27" s="157" t="s">
        <v>19</v>
      </c>
      <c r="B27" s="158"/>
      <c r="C27" s="89" t="s">
        <v>33</v>
      </c>
      <c r="D27" s="90" t="s">
        <v>9</v>
      </c>
      <c r="E27" s="93">
        <f>S108</f>
        <v>0</v>
      </c>
      <c r="F27" s="1"/>
      <c r="G27" s="145">
        <f t="shared" si="0"/>
        <v>0</v>
      </c>
      <c r="H27" s="204">
        <f>G19+G20+G22+G23+G25+G26+G27</f>
        <v>0</v>
      </c>
      <c r="I27" s="203"/>
      <c r="J27" s="15"/>
      <c r="K27" s="81"/>
      <c r="L27" s="29"/>
      <c r="M27" s="29"/>
      <c r="N27" s="29"/>
      <c r="O27" s="29"/>
      <c r="P27" s="29"/>
      <c r="Q27" s="29"/>
      <c r="R27" s="29"/>
      <c r="S27" s="29"/>
      <c r="T27" s="15"/>
      <c r="U27" s="125"/>
      <c r="V27" s="126"/>
      <c r="W27" s="126"/>
      <c r="X27" s="29"/>
      <c r="Y27" s="29"/>
      <c r="Z27" s="29"/>
      <c r="AA27" s="29"/>
      <c r="AB27" s="29"/>
      <c r="AC27" s="15"/>
      <c r="AD27" s="29"/>
      <c r="AE27" s="29"/>
      <c r="AF27" s="98"/>
    </row>
    <row r="28" spans="1:32" ht="9.75" customHeight="1">
      <c r="A28" s="94"/>
      <c r="B28" s="29"/>
      <c r="C28" s="95"/>
      <c r="D28" s="96"/>
      <c r="E28" s="97"/>
      <c r="F28" s="98"/>
      <c r="G28" s="29"/>
      <c r="H28" s="29"/>
      <c r="I28" s="29"/>
      <c r="J28" s="15"/>
      <c r="K28" s="81"/>
      <c r="L28" s="29"/>
      <c r="M28" s="29"/>
      <c r="N28" s="29"/>
      <c r="O28" s="29"/>
      <c r="P28" s="29"/>
      <c r="Q28" s="29"/>
      <c r="R28" s="29"/>
      <c r="S28" s="29"/>
      <c r="T28" s="15"/>
      <c r="U28" s="125"/>
      <c r="V28" s="126"/>
      <c r="W28" s="126"/>
      <c r="X28" s="29"/>
      <c r="Y28" s="29"/>
      <c r="Z28" s="29"/>
      <c r="AA28" s="29"/>
      <c r="AB28" s="29"/>
      <c r="AC28" s="15"/>
      <c r="AD28" s="29"/>
      <c r="AE28" s="29"/>
      <c r="AF28" s="98"/>
    </row>
    <row r="29" spans="1:32" ht="15" customHeight="1">
      <c r="A29" s="99" t="s">
        <v>35</v>
      </c>
      <c r="B29" s="210"/>
      <c r="C29" s="151"/>
      <c r="D29" s="152"/>
      <c r="E29" s="211" t="s">
        <v>63</v>
      </c>
      <c r="F29" s="193"/>
      <c r="G29" s="194"/>
      <c r="H29" s="194"/>
      <c r="I29" s="195"/>
      <c r="J29" s="15"/>
      <c r="K29" s="81"/>
      <c r="L29" s="29"/>
      <c r="M29" s="29"/>
      <c r="N29" s="29"/>
      <c r="O29" s="29"/>
      <c r="P29" s="29"/>
      <c r="Q29" s="29"/>
      <c r="R29" s="29"/>
      <c r="S29" s="29"/>
      <c r="T29" s="15"/>
      <c r="U29" s="125"/>
      <c r="V29" s="126"/>
      <c r="W29" s="126"/>
      <c r="X29" s="29"/>
      <c r="Y29" s="29"/>
      <c r="Z29" s="29"/>
      <c r="AA29" s="29"/>
      <c r="AB29" s="29"/>
      <c r="AC29" s="15"/>
      <c r="AD29" s="29"/>
      <c r="AE29" s="29"/>
      <c r="AF29" s="98"/>
    </row>
    <row r="30" spans="1:32" ht="10.5" customHeight="1">
      <c r="A30" s="99" t="s">
        <v>64</v>
      </c>
      <c r="B30" s="150"/>
      <c r="C30" s="151"/>
      <c r="D30" s="152"/>
      <c r="E30" s="212"/>
      <c r="F30" s="196"/>
      <c r="G30" s="197"/>
      <c r="H30" s="197"/>
      <c r="I30" s="198"/>
      <c r="J30" s="15"/>
      <c r="K30" s="81"/>
      <c r="L30" s="29"/>
      <c r="M30" s="29"/>
      <c r="N30" s="29"/>
      <c r="O30" s="29"/>
      <c r="P30" s="29"/>
      <c r="Q30" s="29"/>
      <c r="R30" s="29"/>
      <c r="S30" s="29"/>
      <c r="T30" s="15"/>
      <c r="U30" s="125"/>
      <c r="V30" s="126"/>
      <c r="W30" s="126"/>
      <c r="X30" s="29"/>
      <c r="Y30" s="29"/>
      <c r="Z30" s="29"/>
      <c r="AA30" s="29"/>
      <c r="AB30" s="29"/>
      <c r="AC30" s="15"/>
      <c r="AD30" s="29"/>
      <c r="AE30" s="29"/>
      <c r="AF30" s="98"/>
    </row>
    <row r="31" spans="1:32" ht="10.5" customHeight="1">
      <c r="A31" s="99" t="s">
        <v>62</v>
      </c>
      <c r="B31" s="213"/>
      <c r="C31" s="214"/>
      <c r="D31" s="215"/>
      <c r="E31" s="100"/>
      <c r="F31" s="199"/>
      <c r="G31" s="200"/>
      <c r="H31" s="200"/>
      <c r="I31" s="201"/>
      <c r="J31" s="101"/>
      <c r="K31" s="81"/>
      <c r="L31" s="29"/>
      <c r="M31" s="29"/>
      <c r="N31" s="29"/>
      <c r="O31" s="29"/>
      <c r="P31" s="29"/>
      <c r="Q31" s="29"/>
      <c r="R31" s="29"/>
      <c r="S31" s="29"/>
      <c r="T31" s="15"/>
      <c r="U31" s="125"/>
      <c r="V31" s="126"/>
      <c r="W31" s="126"/>
      <c r="X31" s="29"/>
      <c r="Y31" s="29"/>
      <c r="Z31" s="29"/>
      <c r="AA31" s="29"/>
      <c r="AB31" s="29"/>
      <c r="AC31" s="15"/>
      <c r="AD31" s="29"/>
      <c r="AE31" s="29"/>
      <c r="AF31" s="98"/>
    </row>
    <row r="32" spans="1:32" ht="10.5" customHeight="1">
      <c r="A32" s="99"/>
      <c r="B32" s="131"/>
      <c r="C32" s="131"/>
      <c r="D32" s="131"/>
      <c r="E32" s="100"/>
      <c r="F32" s="132"/>
      <c r="G32" s="132"/>
      <c r="H32" s="132"/>
      <c r="I32" s="132"/>
      <c r="J32" s="101"/>
      <c r="K32" s="81"/>
      <c r="L32" s="29"/>
      <c r="M32" s="29"/>
      <c r="N32" s="29"/>
      <c r="O32" s="29"/>
      <c r="P32" s="29"/>
      <c r="Q32" s="29"/>
      <c r="R32" s="29"/>
      <c r="S32" s="29"/>
      <c r="T32" s="15"/>
      <c r="U32" s="125"/>
      <c r="V32" s="126"/>
      <c r="W32" s="126"/>
      <c r="X32" s="29"/>
      <c r="Y32" s="29"/>
      <c r="Z32" s="29"/>
      <c r="AA32" s="29"/>
      <c r="AB32" s="29"/>
      <c r="AC32" s="15"/>
      <c r="AD32" s="29"/>
      <c r="AE32" s="29"/>
      <c r="AF32" s="98"/>
    </row>
    <row r="33" spans="1:32" ht="10.5" customHeight="1">
      <c r="A33" s="99"/>
      <c r="B33" s="131"/>
      <c r="C33" s="131"/>
      <c r="D33" s="131"/>
      <c r="E33" s="100"/>
      <c r="F33" s="132"/>
      <c r="G33" s="132"/>
      <c r="H33" s="132"/>
      <c r="I33" s="132"/>
      <c r="J33" s="101"/>
      <c r="K33" s="81"/>
      <c r="L33" s="29"/>
      <c r="M33" s="29"/>
      <c r="N33" s="29"/>
      <c r="O33" s="29"/>
      <c r="P33" s="29"/>
      <c r="Q33" s="29"/>
      <c r="R33" s="29"/>
      <c r="S33" s="29"/>
      <c r="T33" s="15"/>
      <c r="U33" s="125"/>
      <c r="V33" s="126"/>
      <c r="W33" s="126"/>
      <c r="X33" s="29"/>
      <c r="Y33" s="29"/>
      <c r="Z33" s="29"/>
      <c r="AA33" s="29"/>
      <c r="AB33" s="29"/>
      <c r="AC33" s="15"/>
      <c r="AD33" s="29"/>
      <c r="AE33" s="29"/>
      <c r="AF33" s="98"/>
    </row>
    <row r="34" spans="1:32" ht="10.5" customHeight="1" thickBot="1">
      <c r="A34" s="102"/>
      <c r="B34" s="103"/>
      <c r="C34" s="104"/>
      <c r="D34" s="105"/>
      <c r="E34" s="106"/>
      <c r="F34" s="106"/>
      <c r="G34" s="106"/>
      <c r="H34" s="106"/>
      <c r="I34" s="106"/>
      <c r="J34" s="107"/>
      <c r="K34" s="108"/>
      <c r="L34" s="103"/>
      <c r="M34" s="103"/>
      <c r="N34" s="103"/>
      <c r="O34" s="103"/>
      <c r="P34" s="103"/>
      <c r="Q34" s="103"/>
      <c r="R34" s="103"/>
      <c r="S34" s="103"/>
      <c r="T34" s="42"/>
      <c r="U34" s="125"/>
      <c r="V34" s="126"/>
      <c r="W34" s="126"/>
      <c r="X34" s="29"/>
      <c r="Y34" s="29"/>
      <c r="Z34" s="29"/>
      <c r="AA34" s="29"/>
      <c r="AB34" s="29"/>
      <c r="AC34" s="15"/>
      <c r="AD34" s="29"/>
      <c r="AE34" s="29"/>
      <c r="AF34" s="98"/>
    </row>
    <row r="35" spans="1:32" ht="10.5" customHeight="1" thickBot="1">
      <c r="A35" s="130" t="s">
        <v>98</v>
      </c>
      <c r="B35" s="41"/>
      <c r="C35" s="41"/>
      <c r="D35" s="28"/>
      <c r="E35" s="28"/>
      <c r="F35" s="28"/>
      <c r="G35" s="28"/>
      <c r="H35" s="28"/>
      <c r="I35" s="29"/>
      <c r="J35" s="15"/>
      <c r="K35" s="125"/>
      <c r="L35" s="126"/>
      <c r="M35" s="126"/>
      <c r="N35" s="29"/>
      <c r="O35" s="29"/>
      <c r="P35" s="29"/>
      <c r="Q35" s="29"/>
      <c r="R35" s="29"/>
      <c r="S35" s="29"/>
      <c r="T35" s="15"/>
      <c r="U35" s="125"/>
      <c r="V35" s="126"/>
      <c r="W35" s="126"/>
      <c r="X35" s="29"/>
      <c r="Y35" s="29"/>
      <c r="Z35" s="29"/>
      <c r="AA35" s="29"/>
      <c r="AB35" s="29"/>
      <c r="AC35" s="15"/>
      <c r="AD35" s="29"/>
      <c r="AE35" s="29"/>
      <c r="AF35" s="98"/>
    </row>
    <row r="36" spans="1:32" ht="12.75">
      <c r="A36" s="43" t="s">
        <v>47</v>
      </c>
      <c r="B36" s="44"/>
      <c r="C36" s="45"/>
      <c r="D36" s="46" t="s">
        <v>49</v>
      </c>
      <c r="E36" s="46" t="s">
        <v>5</v>
      </c>
      <c r="F36" s="46" t="s">
        <v>51</v>
      </c>
      <c r="G36" s="46" t="s">
        <v>51</v>
      </c>
      <c r="H36" s="46" t="s">
        <v>51</v>
      </c>
      <c r="I36" s="47" t="s">
        <v>7</v>
      </c>
      <c r="J36" s="48" t="s">
        <v>7</v>
      </c>
      <c r="K36" s="49" t="s">
        <v>21</v>
      </c>
      <c r="L36" s="47" t="s">
        <v>52</v>
      </c>
      <c r="M36" s="47" t="s">
        <v>24</v>
      </c>
      <c r="N36" s="47" t="s">
        <v>54</v>
      </c>
      <c r="O36" s="47"/>
      <c r="P36" s="47" t="s">
        <v>12</v>
      </c>
      <c r="Q36" s="47" t="s">
        <v>27</v>
      </c>
      <c r="R36" s="47"/>
      <c r="S36" s="50"/>
      <c r="T36" s="51"/>
      <c r="U36" s="121" t="s">
        <v>81</v>
      </c>
      <c r="V36" s="52"/>
      <c r="W36" s="52" t="s">
        <v>83</v>
      </c>
      <c r="X36" s="52" t="s">
        <v>84</v>
      </c>
      <c r="Y36" s="52" t="s">
        <v>85</v>
      </c>
      <c r="Z36" s="52" t="s">
        <v>87</v>
      </c>
      <c r="AA36" s="208" t="s">
        <v>100</v>
      </c>
      <c r="AB36" s="53" t="s">
        <v>90</v>
      </c>
      <c r="AC36" s="54" t="s">
        <v>89</v>
      </c>
      <c r="AD36" s="98"/>
      <c r="AE36" s="98"/>
      <c r="AF36" s="98"/>
    </row>
    <row r="37" spans="1:29" ht="12.75">
      <c r="A37" s="55" t="s">
        <v>28</v>
      </c>
      <c r="B37" s="56" t="s">
        <v>29</v>
      </c>
      <c r="C37" s="56" t="s">
        <v>48</v>
      </c>
      <c r="D37" s="57" t="s">
        <v>50</v>
      </c>
      <c r="E37" s="57" t="s">
        <v>11</v>
      </c>
      <c r="F37" s="57" t="s">
        <v>37</v>
      </c>
      <c r="G37" s="57">
        <v>1.5</v>
      </c>
      <c r="H37" s="57">
        <v>2</v>
      </c>
      <c r="I37" s="57" t="s">
        <v>8</v>
      </c>
      <c r="J37" s="58" t="s">
        <v>10</v>
      </c>
      <c r="K37" s="59" t="s">
        <v>22</v>
      </c>
      <c r="L37" s="57" t="s">
        <v>53</v>
      </c>
      <c r="M37" s="57" t="s">
        <v>22</v>
      </c>
      <c r="N37" s="57" t="s">
        <v>20</v>
      </c>
      <c r="O37" s="57" t="s">
        <v>23</v>
      </c>
      <c r="P37" s="57" t="s">
        <v>13</v>
      </c>
      <c r="Q37" s="57" t="s">
        <v>13</v>
      </c>
      <c r="R37" s="57" t="s">
        <v>25</v>
      </c>
      <c r="S37" s="60" t="s">
        <v>6</v>
      </c>
      <c r="T37" s="61" t="s">
        <v>14</v>
      </c>
      <c r="U37" s="122" t="s">
        <v>82</v>
      </c>
      <c r="V37" s="62" t="s">
        <v>80</v>
      </c>
      <c r="W37" s="62" t="s">
        <v>22</v>
      </c>
      <c r="X37" s="62" t="s">
        <v>22</v>
      </c>
      <c r="Y37" s="62" t="s">
        <v>86</v>
      </c>
      <c r="Z37" s="62" t="s">
        <v>88</v>
      </c>
      <c r="AA37" s="209"/>
      <c r="AB37" s="63" t="s">
        <v>79</v>
      </c>
      <c r="AC37" s="64" t="s">
        <v>26</v>
      </c>
    </row>
    <row r="38" spans="1:29" ht="12.75">
      <c r="A38" s="139"/>
      <c r="B38" s="140"/>
      <c r="C38" s="140"/>
      <c r="D38" s="141"/>
      <c r="E38" s="4"/>
      <c r="F38" s="138"/>
      <c r="G38" s="138"/>
      <c r="H38" s="138"/>
      <c r="I38" s="2">
        <f aca="true" t="shared" si="1" ref="I38:I55">SUM(F38:H38)</f>
        <v>0</v>
      </c>
      <c r="J38" s="10">
        <f aca="true" t="shared" si="2" ref="J38:J69">F38+G38*1.5+H38*2</f>
        <v>0</v>
      </c>
      <c r="K38" s="65">
        <f>IF(E38&lt;&gt;"",LOOKUP(E38,$A$113:$A$133,$B$113:$B$133)*IF(E38="Custom Production",I38,J38),0)</f>
        <v>0</v>
      </c>
      <c r="L38" s="66">
        <f>IF(E38&lt;&gt;"",LOOKUP(E38,$A$113:$A$133,$C$113:$C$133)*J38,0)</f>
        <v>0</v>
      </c>
      <c r="M38" s="66">
        <f>IF(E38&lt;&gt;"",LOOKUP(E38,$A$113:$A$133,$D$113:$D$133)*I38,0)</f>
        <v>0</v>
      </c>
      <c r="N38" s="66">
        <f>IF(E38&lt;&gt;"",LOOKUP(E38,$A$113:$A$133,$E$113:$E$133)*I38,0)</f>
        <v>0</v>
      </c>
      <c r="O38" s="66">
        <f>IF(E38&lt;&gt;"",LOOKUP(E38,$A$113:$A$133,$F$113:$F$133)*I38,0)</f>
        <v>0</v>
      </c>
      <c r="P38" s="66">
        <f>IF(E38&lt;&gt;"",LOOKUP(E38,$A$113:$A$133,$G$113:$G$133)*IF(OR(E38="West 1",E38="West 2"),I38,J38),0)</f>
        <v>0</v>
      </c>
      <c r="Q38" s="66">
        <f>IF(E38&lt;&gt;"",LOOKUP(E38,$A$113:$A$133,$H$113:$H$133)*J38,0)</f>
        <v>0</v>
      </c>
      <c r="R38" s="66">
        <f>IF(E38&lt;&gt;"",LOOKUP(E38,$A$113:$A$133,$I$113:$I$133)*J38,0)</f>
        <v>0</v>
      </c>
      <c r="S38" s="67">
        <f>IF(E38&lt;&gt;"",LOOKUP(E38,$A$113:$A$133,$J$113:$J$133)*J38,0)</f>
        <v>0</v>
      </c>
      <c r="T38" s="68">
        <f aca="true" t="shared" si="3" ref="T38:T55">SUM(K38:S38)</f>
        <v>0</v>
      </c>
      <c r="U38" s="123">
        <f>IF(E38&lt;&gt;"",LOOKUP(E38,$A$113:$A$133,$K$113:$K$133)*J38,0)</f>
        <v>0</v>
      </c>
      <c r="V38" s="69">
        <f>IF(E38&lt;&gt;"",LOOKUP(E38,$A$113:$A$133,#REF!)*J38,0)</f>
        <v>0</v>
      </c>
      <c r="W38" s="69">
        <f>IF(E38&lt;&gt;"",LOOKUP(E38,$A$113:$A$133,$L$113:$L$133)*J38,0)</f>
        <v>0</v>
      </c>
      <c r="X38" s="69">
        <f>IF(E38&lt;&gt;"",LOOKUP(E38,$A$113:$A$133,$M$113:$M$133)*J38,0)</f>
        <v>0</v>
      </c>
      <c r="Y38" s="69">
        <f>IF(E38&lt;&gt;"",LOOKUP(E38,$A$113:$A$133,$N$113:$N$133)*J38,0)</f>
        <v>0</v>
      </c>
      <c r="Z38" s="69">
        <f>IF(E38&lt;&gt;"",LOOKUP(E38,$A$113:$A$133,$O$113:$O$133)*J38,0)</f>
        <v>0</v>
      </c>
      <c r="AA38" s="70">
        <f>IF(E38&lt;&gt;"",LOOKUP(E38,$A$113:$A$133,$P$113:$P$133)*J38,0)</f>
        <v>0</v>
      </c>
      <c r="AB38" s="70">
        <f>SUM(U38:AA38)</f>
        <v>0</v>
      </c>
      <c r="AC38" s="71">
        <f aca="true" t="shared" si="4" ref="AC38:AC44">L38-AB38</f>
        <v>0</v>
      </c>
    </row>
    <row r="39" spans="1:29" ht="12.75">
      <c r="A39" s="9"/>
      <c r="B39" s="5"/>
      <c r="C39" s="5"/>
      <c r="D39" s="3"/>
      <c r="E39" s="4"/>
      <c r="F39" s="7"/>
      <c r="G39" s="7"/>
      <c r="H39" s="7"/>
      <c r="I39" s="2">
        <f t="shared" si="1"/>
        <v>0</v>
      </c>
      <c r="J39" s="10">
        <f t="shared" si="2"/>
        <v>0</v>
      </c>
      <c r="K39" s="65">
        <f>IF(E39&lt;&gt;"",LOOKUP(E39,$A$113:$A$133,$B$113:$B$133)*IF(E39="Custom Production",I39,J39),0)</f>
        <v>0</v>
      </c>
      <c r="L39" s="66">
        <f>IF(E39&lt;&gt;"",LOOKUP(E39,$A$113:$A$133,$C$113:$C$133)*J39,0)</f>
        <v>0</v>
      </c>
      <c r="M39" s="66">
        <f>IF(E39&lt;&gt;"",LOOKUP(E39,$A$113:$A$133,$D$113:$D$133)*I39,0)</f>
        <v>0</v>
      </c>
      <c r="N39" s="66">
        <f>IF(E39&lt;&gt;"",LOOKUP(E39,$A$113:$A$133,$E$113:$E$133)*I39,0)</f>
        <v>0</v>
      </c>
      <c r="O39" s="66">
        <f>IF(E39&lt;&gt;"",LOOKUP(E39,$A$113:$A$133,$F$113:$F$133)*I39,0)</f>
        <v>0</v>
      </c>
      <c r="P39" s="66">
        <f>IF(E39&lt;&gt;"",LOOKUP(E39,$A$113:$A$133,$G$113:$G$133)*IF(OR(E39="West 1",E39="West 2"),I39,J39),0)</f>
        <v>0</v>
      </c>
      <c r="Q39" s="66">
        <f>IF(E39&lt;&gt;"",LOOKUP(E39,$A$113:$A$133,$H$113:$H$133)*J39,0)</f>
        <v>0</v>
      </c>
      <c r="R39" s="66">
        <f>IF(E39&lt;&gt;"",LOOKUP(E39,$A$113:$A$133,$I$113:$I$133)*J39,0)</f>
        <v>0</v>
      </c>
      <c r="S39" s="67">
        <f>IF(E39&lt;&gt;"",LOOKUP(E39,$A$113:$A$133,$J$113:$J$133)*J39,0)</f>
        <v>0</v>
      </c>
      <c r="T39" s="68">
        <f t="shared" si="3"/>
        <v>0</v>
      </c>
      <c r="U39" s="123">
        <f>IF(E39&lt;&gt;"",LOOKUP(E39,$A$113:$A$133,$K$113:$K$133)*J39,0)</f>
        <v>0</v>
      </c>
      <c r="V39" s="69">
        <f>IF(E39&lt;&gt;"",LOOKUP(E39,$A$113:$A$133,#REF!)*J39,0)</f>
        <v>0</v>
      </c>
      <c r="W39" s="69">
        <f>IF(E39&lt;&gt;"",LOOKUP(E39,$A$113:$A$133,$L$113:$L$133)*J39,0)</f>
        <v>0</v>
      </c>
      <c r="X39" s="69">
        <f>IF(E39&lt;&gt;"",LOOKUP(E39,$A$113:$A$133,$M$113:$M$133)*J39,0)</f>
        <v>0</v>
      </c>
      <c r="Y39" s="69">
        <f>IF(E39&lt;&gt;"",LOOKUP(E39,$A$113:$A$133,$N$113:$N$133)*J39,0)</f>
        <v>0</v>
      </c>
      <c r="Z39" s="69">
        <f>IF(E39&lt;&gt;"",LOOKUP(E39,$A$113:$A$133,$O$113:$O$133)*J39,0)</f>
        <v>0</v>
      </c>
      <c r="AA39" s="70">
        <f>IF(E39&lt;&gt;"",LOOKUP(E39,$A$113:$A$133,$P$113:$P$133)*J39,0)</f>
        <v>0</v>
      </c>
      <c r="AB39" s="70">
        <f aca="true" t="shared" si="5" ref="AB39:AB54">SUM(U39:AA39)</f>
        <v>0</v>
      </c>
      <c r="AC39" s="71">
        <f t="shared" si="4"/>
        <v>0</v>
      </c>
    </row>
    <row r="40" spans="1:29" ht="12.75">
      <c r="A40" s="9"/>
      <c r="B40" s="5"/>
      <c r="C40" s="5"/>
      <c r="D40" s="3"/>
      <c r="E40" s="4"/>
      <c r="F40" s="7"/>
      <c r="G40" s="7"/>
      <c r="H40" s="7"/>
      <c r="I40" s="2">
        <f t="shared" si="1"/>
        <v>0</v>
      </c>
      <c r="J40" s="10">
        <f t="shared" si="2"/>
        <v>0</v>
      </c>
      <c r="K40" s="65">
        <f>IF(E40&lt;&gt;"",LOOKUP(E40,$A$113:$A$133,$B$113:$B$133)*IF(E40="Custom Production",I40,J40),0)</f>
        <v>0</v>
      </c>
      <c r="L40" s="66">
        <f>IF(E40&lt;&gt;"",LOOKUP(E40,$A$113:$A$133,$C$113:$C$133)*J40,0)</f>
        <v>0</v>
      </c>
      <c r="M40" s="66">
        <f>IF(E40&lt;&gt;"",LOOKUP(E40,$A$113:$A$133,$D$113:$D$133)*I40,0)</f>
        <v>0</v>
      </c>
      <c r="N40" s="66">
        <f>IF(E40&lt;&gt;"",LOOKUP(E40,$A$113:$A$133,$E$113:$E$133)*I40,0)</f>
        <v>0</v>
      </c>
      <c r="O40" s="66">
        <f>IF(E40&lt;&gt;"",LOOKUP(E40,$A$113:$A$133,$F$113:$F$133)*I40,0)</f>
        <v>0</v>
      </c>
      <c r="P40" s="66">
        <f>IF(E40&lt;&gt;"",LOOKUP(E40,$A$113:$A$133,$G$113:$G$133)*IF(OR(E40="West 1",E40="West 2"),I40,J40),0)</f>
        <v>0</v>
      </c>
      <c r="Q40" s="66">
        <f>IF(E40&lt;&gt;"",LOOKUP(E40,$A$113:$A$133,$H$113:$H$133)*J40,0)</f>
        <v>0</v>
      </c>
      <c r="R40" s="66">
        <f>IF(E40&lt;&gt;"",LOOKUP(E40,$A$113:$A$133,$I$113:$I$133)*J40,0)</f>
        <v>0</v>
      </c>
      <c r="S40" s="67">
        <f>IF(E40&lt;&gt;"",LOOKUP(E40,$A$113:$A$133,$J$113:$J$133)*J40,0)</f>
        <v>0</v>
      </c>
      <c r="T40" s="68">
        <f t="shared" si="3"/>
        <v>0</v>
      </c>
      <c r="U40" s="123">
        <f>IF(E40&lt;&gt;"",LOOKUP(E40,$A$113:$A$133,$K$113:$K$133)*J40,0)</f>
        <v>0</v>
      </c>
      <c r="V40" s="69">
        <f>IF(E40&lt;&gt;"",LOOKUP(E40,$A$113:$A$133,#REF!)*J40,0)</f>
        <v>0</v>
      </c>
      <c r="W40" s="69">
        <f>IF(E40&lt;&gt;"",LOOKUP(E40,$A$113:$A$133,$L$113:$L$133)*J40,0)</f>
        <v>0</v>
      </c>
      <c r="X40" s="69">
        <f>IF(E40&lt;&gt;"",LOOKUP(E40,$A$113:$A$133,$M$113:$M$133)*J40,0)</f>
        <v>0</v>
      </c>
      <c r="Y40" s="69">
        <f>IF(E40&lt;&gt;"",LOOKUP(E40,$A$113:$A$133,$N$113:$N$133)*J40,0)</f>
        <v>0</v>
      </c>
      <c r="Z40" s="69">
        <f>IF(E40&lt;&gt;"",LOOKUP(E40,$A$113:$A$133,$O$113:$O$133)*J40,0)</f>
        <v>0</v>
      </c>
      <c r="AA40" s="70">
        <f>IF(E40&lt;&gt;"",LOOKUP(E40,$A$113:$A$133,$P$113:$P$133)*J40,0)</f>
        <v>0</v>
      </c>
      <c r="AB40" s="70">
        <f t="shared" si="5"/>
        <v>0</v>
      </c>
      <c r="AC40" s="71">
        <f t="shared" si="4"/>
        <v>0</v>
      </c>
    </row>
    <row r="41" spans="1:29" ht="12.75">
      <c r="A41" s="9"/>
      <c r="B41" s="5"/>
      <c r="C41" s="5"/>
      <c r="D41" s="3"/>
      <c r="E41" s="4"/>
      <c r="F41" s="7"/>
      <c r="G41" s="7"/>
      <c r="H41" s="7"/>
      <c r="I41" s="2">
        <f t="shared" si="1"/>
        <v>0</v>
      </c>
      <c r="J41" s="10">
        <f t="shared" si="2"/>
        <v>0</v>
      </c>
      <c r="K41" s="65">
        <f>IF(E41&lt;&gt;"",LOOKUP(E41,$A$113:$A$133,$B$113:$B$133)*IF(E41="Custom Production",I41,J41),0)</f>
        <v>0</v>
      </c>
      <c r="L41" s="66">
        <f>IF(E41&lt;&gt;"",LOOKUP(E41,$A$113:$A$133,$C$113:$C$133)*J41,0)</f>
        <v>0</v>
      </c>
      <c r="M41" s="66">
        <f>IF(E41&lt;&gt;"",LOOKUP(E41,$A$113:$A$133,$D$113:$D$133)*I41,0)</f>
        <v>0</v>
      </c>
      <c r="N41" s="66">
        <f>IF(E41&lt;&gt;"",LOOKUP(E41,$A$113:$A$133,$E$113:$E$133)*I41,0)</f>
        <v>0</v>
      </c>
      <c r="O41" s="66">
        <f>IF(E41&lt;&gt;"",LOOKUP(E41,$A$113:$A$133,$F$113:$F$133)*I41,0)</f>
        <v>0</v>
      </c>
      <c r="P41" s="66">
        <f>IF(E41&lt;&gt;"",LOOKUP(E41,$A$113:$A$133,$G$113:$G$133)*IF(OR(E41="West 1",E41="West 2"),I41,J41),0)</f>
        <v>0</v>
      </c>
      <c r="Q41" s="66">
        <f>IF(E41&lt;&gt;"",LOOKUP(E41,$A$113:$A$133,$H$113:$H$133)*J41,0)</f>
        <v>0</v>
      </c>
      <c r="R41" s="66">
        <f>IF(E41&lt;&gt;"",LOOKUP(E41,$A$113:$A$133,$I$113:$I$133)*J41,0)</f>
        <v>0</v>
      </c>
      <c r="S41" s="67">
        <f>IF(E41&lt;&gt;"",LOOKUP(E41,$A$113:$A$133,$J$113:$J$133)*J41,0)</f>
        <v>0</v>
      </c>
      <c r="T41" s="68">
        <f t="shared" si="3"/>
        <v>0</v>
      </c>
      <c r="U41" s="123">
        <f>IF(E41&lt;&gt;"",LOOKUP(E41,$A$113:$A$133,$K$113:$K$133)*J41,0)</f>
        <v>0</v>
      </c>
      <c r="V41" s="69">
        <f>IF(E41&lt;&gt;"",LOOKUP(E41,$A$113:$A$133,#REF!)*J41,0)</f>
        <v>0</v>
      </c>
      <c r="W41" s="69">
        <f>IF(E41&lt;&gt;"",LOOKUP(E41,$A$113:$A$133,$L$113:$L$133)*J41,0)</f>
        <v>0</v>
      </c>
      <c r="X41" s="69">
        <f>IF(E41&lt;&gt;"",LOOKUP(E41,$A$113:$A$133,$M$113:$M$133)*J41,0)</f>
        <v>0</v>
      </c>
      <c r="Y41" s="69">
        <f>IF(E41&lt;&gt;"",LOOKUP(E41,$A$113:$A$133,$N$113:$N$133)*J41,0)</f>
        <v>0</v>
      </c>
      <c r="Z41" s="69">
        <f>IF(E41&lt;&gt;"",LOOKUP(E41,$A$113:$A$133,$O$113:$O$133)*J41,0)</f>
        <v>0</v>
      </c>
      <c r="AA41" s="70">
        <f>IF(E41&lt;&gt;"",LOOKUP(E41,$A$113:$A$133,$P$113:$P$133)*J41,0)</f>
        <v>0</v>
      </c>
      <c r="AB41" s="70">
        <f t="shared" si="5"/>
        <v>0</v>
      </c>
      <c r="AC41" s="71">
        <f t="shared" si="4"/>
        <v>0</v>
      </c>
    </row>
    <row r="42" spans="1:29" ht="12.75">
      <c r="A42" s="9"/>
      <c r="B42" s="5"/>
      <c r="C42" s="5"/>
      <c r="D42" s="3"/>
      <c r="E42" s="4"/>
      <c r="F42" s="7"/>
      <c r="G42" s="7"/>
      <c r="H42" s="7"/>
      <c r="I42" s="2">
        <f t="shared" si="1"/>
        <v>0</v>
      </c>
      <c r="J42" s="10">
        <f t="shared" si="2"/>
        <v>0</v>
      </c>
      <c r="K42" s="65">
        <f>IF(E42&lt;&gt;"",LOOKUP(E42,$A$113:$A$133,$B$113:$B$133)*IF(E42="Custom Production",I42,J42),0)</f>
        <v>0</v>
      </c>
      <c r="L42" s="66">
        <f>IF(E42&lt;&gt;"",LOOKUP(E42,$A$113:$A$133,$C$113:$C$133)*J42,0)</f>
        <v>0</v>
      </c>
      <c r="M42" s="66">
        <f>IF(E42&lt;&gt;"",LOOKUP(E42,$A$113:$A$133,$D$113:$D$133)*I42,0)</f>
        <v>0</v>
      </c>
      <c r="N42" s="66">
        <f>IF(E42&lt;&gt;"",LOOKUP(E42,$A$113:$A$133,$E$113:$E$133)*I42,0)</f>
        <v>0</v>
      </c>
      <c r="O42" s="66">
        <f>IF(E42&lt;&gt;"",LOOKUP(E42,$A$113:$A$133,$F$113:$F$133)*I42,0)</f>
        <v>0</v>
      </c>
      <c r="P42" s="66">
        <f>IF(E42&lt;&gt;"",LOOKUP(E42,$A$113:$A$133,$G$113:$G$133)*IF(OR(E42="West 1",E42="West 2"),I42,J42),0)</f>
        <v>0</v>
      </c>
      <c r="Q42" s="66">
        <f>IF(E42&lt;&gt;"",LOOKUP(E42,$A$113:$A$133,$H$113:$H$133)*J42,0)</f>
        <v>0</v>
      </c>
      <c r="R42" s="66">
        <f>IF(E42&lt;&gt;"",LOOKUP(E42,$A$113:$A$133,$I$113:$I$133)*J42,0)</f>
        <v>0</v>
      </c>
      <c r="S42" s="67">
        <f>IF(E42&lt;&gt;"",LOOKUP(E42,$A$113:$A$133,$J$113:$J$133)*J42,0)</f>
        <v>0</v>
      </c>
      <c r="T42" s="68">
        <f t="shared" si="3"/>
        <v>0</v>
      </c>
      <c r="U42" s="123">
        <f>IF(E42&lt;&gt;"",LOOKUP(E42,$A$113:$A$133,$K$113:$K$133)*J42,0)</f>
        <v>0</v>
      </c>
      <c r="V42" s="69">
        <f>IF(E42&lt;&gt;"",LOOKUP(E42,$A$113:$A$133,#REF!)*J42,0)</f>
        <v>0</v>
      </c>
      <c r="W42" s="69">
        <f>IF(E42&lt;&gt;"",LOOKUP(E42,$A$113:$A$133,$L$113:$L$133)*J42,0)</f>
        <v>0</v>
      </c>
      <c r="X42" s="69">
        <f>IF(E42&lt;&gt;"",LOOKUP(E42,$A$113:$A$133,$M$113:$M$133)*J42,0)</f>
        <v>0</v>
      </c>
      <c r="Y42" s="69">
        <f>IF(E42&lt;&gt;"",LOOKUP(E42,$A$113:$A$133,$N$113:$N$133)*J42,0)</f>
        <v>0</v>
      </c>
      <c r="Z42" s="69">
        <f>IF(E42&lt;&gt;"",LOOKUP(E42,$A$113:$A$133,$O$113:$O$133)*J42,0)</f>
        <v>0</v>
      </c>
      <c r="AA42" s="70">
        <f>IF(E42&lt;&gt;"",LOOKUP(E42,$A$113:$A$133,$P$113:$P$133)*J42,0)</f>
        <v>0</v>
      </c>
      <c r="AB42" s="70">
        <f t="shared" si="5"/>
        <v>0</v>
      </c>
      <c r="AC42" s="71">
        <f t="shared" si="4"/>
        <v>0</v>
      </c>
    </row>
    <row r="43" spans="1:29" ht="12.75">
      <c r="A43" s="9"/>
      <c r="B43" s="5"/>
      <c r="C43" s="5"/>
      <c r="D43" s="3"/>
      <c r="E43" s="4"/>
      <c r="F43" s="7"/>
      <c r="G43" s="7"/>
      <c r="H43" s="7"/>
      <c r="I43" s="2">
        <f t="shared" si="1"/>
        <v>0</v>
      </c>
      <c r="J43" s="10">
        <f t="shared" si="2"/>
        <v>0</v>
      </c>
      <c r="K43" s="65">
        <f>IF(E43&lt;&gt;"",LOOKUP(E43,$A$113:$A$133,$B$113:$B$133)*IF(E43="Custom Production",I43,J43),0)</f>
        <v>0</v>
      </c>
      <c r="L43" s="66">
        <f>IF(E43&lt;&gt;"",LOOKUP(E43,$A$113:$A$133,$C$113:$C$133)*J43,0)</f>
        <v>0</v>
      </c>
      <c r="M43" s="66">
        <f>IF(E43&lt;&gt;"",LOOKUP(E43,$A$113:$A$133,$D$113:$D$133)*I43,0)</f>
        <v>0</v>
      </c>
      <c r="N43" s="66">
        <f>IF(E43&lt;&gt;"",LOOKUP(E43,$A$113:$A$133,$E$113:$E$133)*I43,0)</f>
        <v>0</v>
      </c>
      <c r="O43" s="66">
        <f>IF(E43&lt;&gt;"",LOOKUP(E43,$A$113:$A$133,$F$113:$F$133)*I43,0)</f>
        <v>0</v>
      </c>
      <c r="P43" s="66">
        <f>IF(E43&lt;&gt;"",LOOKUP(E43,$A$113:$A$133,$G$113:$G$133)*IF(OR(E43="West 1",E43="West 2"),I43,J43),0)</f>
        <v>0</v>
      </c>
      <c r="Q43" s="66">
        <f>IF(E43&lt;&gt;"",LOOKUP(E43,$A$113:$A$133,$H$113:$H$133)*J43,0)</f>
        <v>0</v>
      </c>
      <c r="R43" s="66">
        <f>IF(E43&lt;&gt;"",LOOKUP(E43,$A$113:$A$133,$I$113:$I$133)*J43,0)</f>
        <v>0</v>
      </c>
      <c r="S43" s="67">
        <f>IF(E43&lt;&gt;"",LOOKUP(E43,$A$113:$A$133,$J$113:$J$133)*J43,0)</f>
        <v>0</v>
      </c>
      <c r="T43" s="68">
        <f t="shared" si="3"/>
        <v>0</v>
      </c>
      <c r="U43" s="123">
        <f>IF(E43&lt;&gt;"",LOOKUP(E43,$A$113:$A$133,$K$113:$K$133)*J43,0)</f>
        <v>0</v>
      </c>
      <c r="V43" s="69">
        <f>IF(E43&lt;&gt;"",LOOKUP(E43,$A$113:$A$133,#REF!)*J43,0)</f>
        <v>0</v>
      </c>
      <c r="W43" s="69">
        <f>IF(E43&lt;&gt;"",LOOKUP(E43,$A$113:$A$133,$L$113:$L$133)*J43,0)</f>
        <v>0</v>
      </c>
      <c r="X43" s="69">
        <f>IF(E43&lt;&gt;"",LOOKUP(E43,$A$113:$A$133,$M$113:$M$133)*J43,0)</f>
        <v>0</v>
      </c>
      <c r="Y43" s="69">
        <f>IF(E43&lt;&gt;"",LOOKUP(E43,$A$113:$A$133,$N$113:$N$133)*J43,0)</f>
        <v>0</v>
      </c>
      <c r="Z43" s="69">
        <f>IF(E43&lt;&gt;"",LOOKUP(E43,$A$113:$A$133,$O$113:$O$133)*J43,0)</f>
        <v>0</v>
      </c>
      <c r="AA43" s="70">
        <f>IF(E43&lt;&gt;"",LOOKUP(E43,$A$113:$A$133,$P$113:$P$133)*J43,0)</f>
        <v>0</v>
      </c>
      <c r="AB43" s="70">
        <f t="shared" si="5"/>
        <v>0</v>
      </c>
      <c r="AC43" s="71">
        <f t="shared" si="4"/>
        <v>0</v>
      </c>
    </row>
    <row r="44" spans="1:29" ht="12.75">
      <c r="A44" s="9"/>
      <c r="B44" s="5"/>
      <c r="C44" s="5"/>
      <c r="D44" s="3"/>
      <c r="E44" s="4"/>
      <c r="F44" s="7"/>
      <c r="G44" s="7"/>
      <c r="H44" s="7"/>
      <c r="I44" s="2">
        <f t="shared" si="1"/>
        <v>0</v>
      </c>
      <c r="J44" s="10">
        <f t="shared" si="2"/>
        <v>0</v>
      </c>
      <c r="K44" s="65">
        <f>IF(E44&lt;&gt;"",LOOKUP(E44,$A$113:$A$133,$B$113:$B$133)*IF(E44="Custom Production",I44,J44),0)</f>
        <v>0</v>
      </c>
      <c r="L44" s="66">
        <f>IF(E44&lt;&gt;"",LOOKUP(E44,$A$113:$A$133,$C$113:$C$133)*J44,0)</f>
        <v>0</v>
      </c>
      <c r="M44" s="66">
        <f>IF(E44&lt;&gt;"",LOOKUP(E44,$A$113:$A$133,$D$113:$D$133)*I44,0)</f>
        <v>0</v>
      </c>
      <c r="N44" s="66">
        <f>IF(E44&lt;&gt;"",LOOKUP(E44,$A$113:$A$133,$E$113:$E$133)*I44,0)</f>
        <v>0</v>
      </c>
      <c r="O44" s="66">
        <f>IF(E44&lt;&gt;"",LOOKUP(E44,$A$113:$A$133,$F$113:$F$133)*I44,0)</f>
        <v>0</v>
      </c>
      <c r="P44" s="66">
        <f>IF(E44&lt;&gt;"",LOOKUP(E44,$A$113:$A$133,$G$113:$G$133)*IF(OR(E44="West 1",E44="West 2"),I44,J44),0)</f>
        <v>0</v>
      </c>
      <c r="Q44" s="66">
        <f>IF(E44&lt;&gt;"",LOOKUP(E44,$A$113:$A$133,$H$113:$H$133)*J44,0)</f>
        <v>0</v>
      </c>
      <c r="R44" s="66">
        <f>IF(E44&lt;&gt;"",LOOKUP(E44,$A$113:$A$133,$I$113:$I$133)*J44,0)</f>
        <v>0</v>
      </c>
      <c r="S44" s="67">
        <f>IF(E44&lt;&gt;"",LOOKUP(E44,$A$113:$A$133,$J$113:$J$133)*J44,0)</f>
        <v>0</v>
      </c>
      <c r="T44" s="68">
        <f t="shared" si="3"/>
        <v>0</v>
      </c>
      <c r="U44" s="123">
        <f>IF(E44&lt;&gt;"",LOOKUP(E44,$A$113:$A$133,$K$113:$K$133)*J44,0)</f>
        <v>0</v>
      </c>
      <c r="V44" s="69">
        <f>IF(E44&lt;&gt;"",LOOKUP(E44,$A$113:$A$133,#REF!)*J44,0)</f>
        <v>0</v>
      </c>
      <c r="W44" s="69">
        <f>IF(E44&lt;&gt;"",LOOKUP(E44,$A$113:$A$133,$L$113:$L$133)*J44,0)</f>
        <v>0</v>
      </c>
      <c r="X44" s="69">
        <f>IF(E44&lt;&gt;"",LOOKUP(E44,$A$113:$A$133,$M$113:$M$133)*J44,0)</f>
        <v>0</v>
      </c>
      <c r="Y44" s="69">
        <f>IF(E44&lt;&gt;"",LOOKUP(E44,$A$113:$A$133,$N$113:$N$133)*J44,0)</f>
        <v>0</v>
      </c>
      <c r="Z44" s="69">
        <f>IF(E44&lt;&gt;"",LOOKUP(E44,$A$113:$A$133,$O$113:$O$133)*J44,0)</f>
        <v>0</v>
      </c>
      <c r="AA44" s="70">
        <f>IF(E44&lt;&gt;"",LOOKUP(E44,$A$113:$A$133,$P$113:$P$133)*J44,0)</f>
        <v>0</v>
      </c>
      <c r="AB44" s="70">
        <f t="shared" si="5"/>
        <v>0</v>
      </c>
      <c r="AC44" s="71">
        <f t="shared" si="4"/>
        <v>0</v>
      </c>
    </row>
    <row r="45" spans="1:29" ht="12.75">
      <c r="A45" s="9"/>
      <c r="B45" s="5"/>
      <c r="C45" s="5"/>
      <c r="D45" s="3"/>
      <c r="E45" s="4"/>
      <c r="F45" s="7"/>
      <c r="G45" s="7"/>
      <c r="H45" s="7"/>
      <c r="I45" s="2">
        <f t="shared" si="1"/>
        <v>0</v>
      </c>
      <c r="J45" s="10">
        <f t="shared" si="2"/>
        <v>0</v>
      </c>
      <c r="K45" s="65">
        <f>IF(E45&lt;&gt;"",LOOKUP(E45,$A$113:$A$133,$B$113:$B$133)*IF(E45="Custom Production",I45,J45),0)</f>
        <v>0</v>
      </c>
      <c r="L45" s="66">
        <f>IF(E45&lt;&gt;"",LOOKUP(E45,$A$113:$A$133,$C$113:$C$133)*J45,0)</f>
        <v>0</v>
      </c>
      <c r="M45" s="66">
        <f>IF(E45&lt;&gt;"",LOOKUP(E45,$A$113:$A$133,$D$113:$D$133)*I45,0)</f>
        <v>0</v>
      </c>
      <c r="N45" s="66">
        <f>IF(E45&lt;&gt;"",LOOKUP(E45,$A$113:$A$133,$E$113:$E$133)*I45,0)</f>
        <v>0</v>
      </c>
      <c r="O45" s="66">
        <f>IF(E45&lt;&gt;"",LOOKUP(E45,$A$113:$A$133,$F$113:$F$133)*I45,0)</f>
        <v>0</v>
      </c>
      <c r="P45" s="66">
        <f>IF(E45&lt;&gt;"",LOOKUP(E45,$A$113:$A$133,$G$113:$G$133)*IF(OR(E45="West 1",E45="West 2"),I45,J45),0)</f>
        <v>0</v>
      </c>
      <c r="Q45" s="66">
        <f>IF(E45&lt;&gt;"",LOOKUP(E45,$A$113:$A$133,$H$113:$H$133)*J45,0)</f>
        <v>0</v>
      </c>
      <c r="R45" s="66">
        <f>IF(E45&lt;&gt;"",LOOKUP(E45,$A$113:$A$133,$I$113:$I$133)*J45,0)</f>
        <v>0</v>
      </c>
      <c r="S45" s="67">
        <f>IF(E45&lt;&gt;"",LOOKUP(E45,$A$113:$A$133,$J$113:$J$133)*J45,0)</f>
        <v>0</v>
      </c>
      <c r="T45" s="68">
        <f t="shared" si="3"/>
        <v>0</v>
      </c>
      <c r="U45" s="123">
        <f>IF(E45&lt;&gt;"",LOOKUP(E45,$A$113:$A$133,$K$113:$K$133)*J45,0)</f>
        <v>0</v>
      </c>
      <c r="V45" s="69">
        <f>IF(E45&lt;&gt;"",LOOKUP(E45,$A$113:$A$133,#REF!)*J45,0)</f>
        <v>0</v>
      </c>
      <c r="W45" s="69">
        <f>IF(E45&lt;&gt;"",LOOKUP(E45,$A$113:$A$133,$L$113:$L$133)*J45,0)</f>
        <v>0</v>
      </c>
      <c r="X45" s="69">
        <f>IF(E45&lt;&gt;"",LOOKUP(E45,$A$113:$A$133,$M$113:$M$133)*J45,0)</f>
        <v>0</v>
      </c>
      <c r="Y45" s="69">
        <f>IF(E45&lt;&gt;"",LOOKUP(E45,$A$113:$A$133,$N$113:$N$133)*J45,0)</f>
        <v>0</v>
      </c>
      <c r="Z45" s="69">
        <f>IF(E45&lt;&gt;"",LOOKUP(E45,$A$113:$A$133,$O$113:$O$133)*J45,0)</f>
        <v>0</v>
      </c>
      <c r="AA45" s="70">
        <f>IF(E45&lt;&gt;"",LOOKUP(E45,$A$113:$A$133,$P$113:$P$133)*J45,0)</f>
        <v>0</v>
      </c>
      <c r="AB45" s="70">
        <f t="shared" si="5"/>
        <v>0</v>
      </c>
      <c r="AC45" s="71">
        <f aca="true" t="shared" si="6" ref="AC45:AC54">L45-AB45</f>
        <v>0</v>
      </c>
    </row>
    <row r="46" spans="1:29" ht="12.75">
      <c r="A46" s="9"/>
      <c r="B46" s="5"/>
      <c r="C46" s="5"/>
      <c r="D46" s="3"/>
      <c r="E46" s="4"/>
      <c r="F46" s="7"/>
      <c r="G46" s="7"/>
      <c r="H46" s="7"/>
      <c r="I46" s="2">
        <f t="shared" si="1"/>
        <v>0</v>
      </c>
      <c r="J46" s="10">
        <f t="shared" si="2"/>
        <v>0</v>
      </c>
      <c r="K46" s="65">
        <f>IF(E46&lt;&gt;"",LOOKUP(E46,$A$113:$A$133,$B$113:$B$133)*IF(E46="Custom Production",I46,J46),0)</f>
        <v>0</v>
      </c>
      <c r="L46" s="66">
        <f>IF(E46&lt;&gt;"",LOOKUP(E46,$A$113:$A$133,$C$113:$C$133)*J46,0)</f>
        <v>0</v>
      </c>
      <c r="M46" s="66">
        <f>IF(E46&lt;&gt;"",LOOKUP(E46,$A$113:$A$133,$D$113:$D$133)*I46,0)</f>
        <v>0</v>
      </c>
      <c r="N46" s="66">
        <f>IF(E46&lt;&gt;"",LOOKUP(E46,$A$113:$A$133,$E$113:$E$133)*I46,0)</f>
        <v>0</v>
      </c>
      <c r="O46" s="66">
        <f>IF(E46&lt;&gt;"",LOOKUP(E46,$A$113:$A$133,$F$113:$F$133)*I46,0)</f>
        <v>0</v>
      </c>
      <c r="P46" s="66">
        <f>IF(E46&lt;&gt;"",LOOKUP(E46,$A$113:$A$133,$G$113:$G$133)*IF(OR(E46="West 1",E46="West 2"),I46,J46),0)</f>
        <v>0</v>
      </c>
      <c r="Q46" s="66">
        <f>IF(E46&lt;&gt;"",LOOKUP(E46,$A$113:$A$133,$H$113:$H$133)*J46,0)</f>
        <v>0</v>
      </c>
      <c r="R46" s="66">
        <f>IF(E46&lt;&gt;"",LOOKUP(E46,$A$113:$A$133,$I$113:$I$133)*J46,0)</f>
        <v>0</v>
      </c>
      <c r="S46" s="67">
        <f>IF(E46&lt;&gt;"",LOOKUP(E46,$A$113:$A$133,$J$113:$J$133)*J46,0)</f>
        <v>0</v>
      </c>
      <c r="T46" s="68">
        <f t="shared" si="3"/>
        <v>0</v>
      </c>
      <c r="U46" s="123">
        <f>IF(E46&lt;&gt;"",LOOKUP(E46,$A$113:$A$133,$K$113:$K$133)*J46,0)</f>
        <v>0</v>
      </c>
      <c r="V46" s="69">
        <f>IF(E46&lt;&gt;"",LOOKUP(E46,$A$113:$A$133,#REF!)*J46,0)</f>
        <v>0</v>
      </c>
      <c r="W46" s="69">
        <f>IF(E46&lt;&gt;"",LOOKUP(E46,$A$113:$A$133,$L$113:$L$133)*J46,0)</f>
        <v>0</v>
      </c>
      <c r="X46" s="69">
        <f>IF(E46&lt;&gt;"",LOOKUP(E46,$A$113:$A$133,$M$113:$M$133)*J46,0)</f>
        <v>0</v>
      </c>
      <c r="Y46" s="69">
        <f>IF(E46&lt;&gt;"",LOOKUP(E46,$A$113:$A$133,$N$113:$N$133)*J46,0)</f>
        <v>0</v>
      </c>
      <c r="Z46" s="69">
        <f>IF(E46&lt;&gt;"",LOOKUP(E46,$A$113:$A$133,$O$113:$O$133)*J46,0)</f>
        <v>0</v>
      </c>
      <c r="AA46" s="70">
        <f>IF(E46&lt;&gt;"",LOOKUP(E46,$A$113:$A$133,$P$113:$P$133)*J46,0)</f>
        <v>0</v>
      </c>
      <c r="AB46" s="70">
        <f t="shared" si="5"/>
        <v>0</v>
      </c>
      <c r="AC46" s="71">
        <f t="shared" si="6"/>
        <v>0</v>
      </c>
    </row>
    <row r="47" spans="1:29" ht="12.75">
      <c r="A47" s="9"/>
      <c r="B47" s="5"/>
      <c r="C47" s="5"/>
      <c r="D47" s="3"/>
      <c r="E47" s="4"/>
      <c r="F47" s="138"/>
      <c r="G47" s="7"/>
      <c r="H47" s="7"/>
      <c r="I47" s="2">
        <f t="shared" si="1"/>
        <v>0</v>
      </c>
      <c r="J47" s="10">
        <f t="shared" si="2"/>
        <v>0</v>
      </c>
      <c r="K47" s="65">
        <f>IF(E47&lt;&gt;"",LOOKUP(E47,$A$113:$A$133,$B$113:$B$133)*IF(E47="Custom Production",I47,J47),0)</f>
        <v>0</v>
      </c>
      <c r="L47" s="66">
        <f>IF(E47&lt;&gt;"",LOOKUP(E47,$A$113:$A$133,$C$113:$C$133)*J47,0)</f>
        <v>0</v>
      </c>
      <c r="M47" s="66">
        <f>IF(E47&lt;&gt;"",LOOKUP(E47,$A$113:$A$133,$D$113:$D$133)*I47,0)</f>
        <v>0</v>
      </c>
      <c r="N47" s="66">
        <f>IF(E47&lt;&gt;"",LOOKUP(E47,$A$113:$A$133,$E$113:$E$133)*I47,0)</f>
        <v>0</v>
      </c>
      <c r="O47" s="66">
        <f>IF(E47&lt;&gt;"",LOOKUP(E47,$A$113:$A$133,$F$113:$F$133)*I47,0)</f>
        <v>0</v>
      </c>
      <c r="P47" s="66">
        <f>IF(E47&lt;&gt;"",LOOKUP(E47,$A$113:$A$133,$G$113:$G$133)*IF(OR(E47="West 1",E47="West 2"),I47,J47),0)</f>
        <v>0</v>
      </c>
      <c r="Q47" s="66">
        <f>IF(E47&lt;&gt;"",LOOKUP(E47,$A$113:$A$133,$H$113:$H$133)*J47,0)</f>
        <v>0</v>
      </c>
      <c r="R47" s="66">
        <f>IF(E47&lt;&gt;"",LOOKUP(E47,$A$113:$A$133,$I$113:$I$133)*J47,0)</f>
        <v>0</v>
      </c>
      <c r="S47" s="67">
        <f>IF(E47&lt;&gt;"",LOOKUP(E47,$A$113:$A$133,$J$113:$J$133)*J47,0)</f>
        <v>0</v>
      </c>
      <c r="T47" s="68">
        <f t="shared" si="3"/>
        <v>0</v>
      </c>
      <c r="U47" s="123">
        <f>IF(E47&lt;&gt;"",LOOKUP(E47,$A$113:$A$133,$K$113:$K$133)*J47,0)</f>
        <v>0</v>
      </c>
      <c r="V47" s="69">
        <f>IF(E47&lt;&gt;"",LOOKUP(E47,$A$113:$A$133,#REF!)*J47,0)</f>
        <v>0</v>
      </c>
      <c r="W47" s="69">
        <f>IF(E47&lt;&gt;"",LOOKUP(E47,$A$113:$A$133,$L$113:$L$133)*J47,0)</f>
        <v>0</v>
      </c>
      <c r="X47" s="69">
        <f>IF(E47&lt;&gt;"",LOOKUP(E47,$A$113:$A$133,$M$113:$M$133)*J47,0)</f>
        <v>0</v>
      </c>
      <c r="Y47" s="69">
        <f>IF(E47&lt;&gt;"",LOOKUP(E47,$A$113:$A$133,$N$113:$N$133)*J47,0)</f>
        <v>0</v>
      </c>
      <c r="Z47" s="69">
        <f>IF(E47&lt;&gt;"",LOOKUP(E47,$A$113:$A$133,$O$113:$O$133)*J47,0)</f>
        <v>0</v>
      </c>
      <c r="AA47" s="70">
        <f>IF(E47&lt;&gt;"",LOOKUP(E47,$A$113:$A$133,$P$113:$P$133)*J47,0)</f>
        <v>0</v>
      </c>
      <c r="AB47" s="70">
        <f t="shared" si="5"/>
        <v>0</v>
      </c>
      <c r="AC47" s="71">
        <f t="shared" si="6"/>
        <v>0</v>
      </c>
    </row>
    <row r="48" spans="1:29" ht="12.75">
      <c r="A48" s="9"/>
      <c r="B48" s="5"/>
      <c r="C48" s="5"/>
      <c r="D48" s="3"/>
      <c r="E48" s="4"/>
      <c r="F48" s="7"/>
      <c r="G48" s="7"/>
      <c r="H48" s="7"/>
      <c r="I48" s="2">
        <f t="shared" si="1"/>
        <v>0</v>
      </c>
      <c r="J48" s="10">
        <f t="shared" si="2"/>
        <v>0</v>
      </c>
      <c r="K48" s="65">
        <f>IF(E48&lt;&gt;"",LOOKUP(E48,$A$113:$A$133,$B$113:$B$133)*IF(E48="Custom Production",I48,J48),0)</f>
        <v>0</v>
      </c>
      <c r="L48" s="66">
        <f>IF(E48&lt;&gt;"",LOOKUP(E48,$A$113:$A$133,$C$113:$C$133)*J48,0)</f>
        <v>0</v>
      </c>
      <c r="M48" s="66">
        <f>IF(E48&lt;&gt;"",LOOKUP(E48,$A$113:$A$133,$D$113:$D$133)*I48,0)</f>
        <v>0</v>
      </c>
      <c r="N48" s="66">
        <f>IF(E48&lt;&gt;"",LOOKUP(E48,$A$113:$A$133,$E$113:$E$133)*I48,0)</f>
        <v>0</v>
      </c>
      <c r="O48" s="66">
        <f>IF(E48&lt;&gt;"",LOOKUP(E48,$A$113:$A$133,$F$113:$F$133)*I48,0)</f>
        <v>0</v>
      </c>
      <c r="P48" s="66">
        <f>IF(E48&lt;&gt;"",LOOKUP(E48,$A$113:$A$133,$G$113:$G$133)*IF(OR(E48="West 1",E48="West 2"),I48,J48),0)</f>
        <v>0</v>
      </c>
      <c r="Q48" s="66">
        <f>IF(E48&lt;&gt;"",LOOKUP(E48,$A$113:$A$133,$H$113:$H$133)*J48,0)</f>
        <v>0</v>
      </c>
      <c r="R48" s="66">
        <f>IF(E48&lt;&gt;"",LOOKUP(E48,$A$113:$A$133,$I$113:$I$133)*J48,0)</f>
        <v>0</v>
      </c>
      <c r="S48" s="67">
        <f>IF(E48&lt;&gt;"",LOOKUP(E48,$A$113:$A$133,$J$113:$J$133)*J48,0)</f>
        <v>0</v>
      </c>
      <c r="T48" s="68">
        <f t="shared" si="3"/>
        <v>0</v>
      </c>
      <c r="U48" s="123">
        <f>IF(E48&lt;&gt;"",LOOKUP(E48,$A$113:$A$133,$K$113:$K$133)*J48,0)</f>
        <v>0</v>
      </c>
      <c r="V48" s="69">
        <f>IF(E48&lt;&gt;"",LOOKUP(E48,$A$113:$A$133,#REF!)*J48,0)</f>
        <v>0</v>
      </c>
      <c r="W48" s="69">
        <f>IF(E48&lt;&gt;"",LOOKUP(E48,$A$113:$A$133,$L$113:$L$133)*J48,0)</f>
        <v>0</v>
      </c>
      <c r="X48" s="69">
        <f>IF(E48&lt;&gt;"",LOOKUP(E48,$A$113:$A$133,$M$113:$M$133)*J48,0)</f>
        <v>0</v>
      </c>
      <c r="Y48" s="69">
        <f>IF(E48&lt;&gt;"",LOOKUP(E48,$A$113:$A$133,$N$113:$N$133)*J48,0)</f>
        <v>0</v>
      </c>
      <c r="Z48" s="69">
        <f>IF(E48&lt;&gt;"",LOOKUP(E48,$A$113:$A$133,$O$113:$O$133)*J48,0)</f>
        <v>0</v>
      </c>
      <c r="AA48" s="70">
        <f>IF(E48&lt;&gt;"",LOOKUP(E48,$A$113:$A$133,$P$113:$P$133)*J48,0)</f>
        <v>0</v>
      </c>
      <c r="AB48" s="70">
        <f t="shared" si="5"/>
        <v>0</v>
      </c>
      <c r="AC48" s="71">
        <f t="shared" si="6"/>
        <v>0</v>
      </c>
    </row>
    <row r="49" spans="1:29" ht="12.75">
      <c r="A49" s="9"/>
      <c r="B49" s="5"/>
      <c r="C49" s="5"/>
      <c r="D49" s="3"/>
      <c r="E49" s="4"/>
      <c r="F49" s="7"/>
      <c r="G49" s="7"/>
      <c r="H49" s="7"/>
      <c r="I49" s="2">
        <f t="shared" si="1"/>
        <v>0</v>
      </c>
      <c r="J49" s="10">
        <f t="shared" si="2"/>
        <v>0</v>
      </c>
      <c r="K49" s="65">
        <f>IF(E49&lt;&gt;"",LOOKUP(E49,$A$113:$A$133,$B$113:$B$133)*IF(E49="Custom Production",I49,J49),0)</f>
        <v>0</v>
      </c>
      <c r="L49" s="66">
        <f>IF(E49&lt;&gt;"",LOOKUP(E49,$A$113:$A$133,$C$113:$C$133)*J49,0)</f>
        <v>0</v>
      </c>
      <c r="M49" s="66">
        <f>IF(E49&lt;&gt;"",LOOKUP(E49,$A$113:$A$133,$D$113:$D$133)*I49,0)</f>
        <v>0</v>
      </c>
      <c r="N49" s="66">
        <f>IF(E49&lt;&gt;"",LOOKUP(E49,$A$113:$A$133,$E$113:$E$133)*I49,0)</f>
        <v>0</v>
      </c>
      <c r="O49" s="66">
        <f>IF(E49&lt;&gt;"",LOOKUP(E49,$A$113:$A$133,$F$113:$F$133)*I49,0)</f>
        <v>0</v>
      </c>
      <c r="P49" s="66">
        <f>IF(E49&lt;&gt;"",LOOKUP(E49,$A$113:$A$133,$G$113:$G$133)*IF(OR(E49="West 1",E49="West 2"),I49,J49),0)</f>
        <v>0</v>
      </c>
      <c r="Q49" s="66">
        <f>IF(E49&lt;&gt;"",LOOKUP(E49,$A$113:$A$133,$H$113:$H$133)*J49,0)</f>
        <v>0</v>
      </c>
      <c r="R49" s="66">
        <f>IF(E49&lt;&gt;"",LOOKUP(E49,$A$113:$A$133,$I$113:$I$133)*J49,0)</f>
        <v>0</v>
      </c>
      <c r="S49" s="67">
        <f>IF(E49&lt;&gt;"",LOOKUP(E49,$A$113:$A$133,$J$113:$J$133)*J49,0)</f>
        <v>0</v>
      </c>
      <c r="T49" s="68">
        <f t="shared" si="3"/>
        <v>0</v>
      </c>
      <c r="U49" s="123">
        <f>IF(E49&lt;&gt;"",LOOKUP(E49,$A$113:$A$133,$K$113:$K$133)*J49,0)</f>
        <v>0</v>
      </c>
      <c r="V49" s="69">
        <f>IF(E49&lt;&gt;"",LOOKUP(E49,$A$113:$A$133,#REF!)*J49,0)</f>
        <v>0</v>
      </c>
      <c r="W49" s="69">
        <f>IF(E49&lt;&gt;"",LOOKUP(E49,$A$113:$A$133,$L$113:$L$133)*J49,0)</f>
        <v>0</v>
      </c>
      <c r="X49" s="69">
        <f>IF(E49&lt;&gt;"",LOOKUP(E49,$A$113:$A$133,$M$113:$M$133)*J49,0)</f>
        <v>0</v>
      </c>
      <c r="Y49" s="69">
        <f>IF(E49&lt;&gt;"",LOOKUP(E49,$A$113:$A$133,$N$113:$N$133)*J49,0)</f>
        <v>0</v>
      </c>
      <c r="Z49" s="69">
        <f>IF(E49&lt;&gt;"",LOOKUP(E49,$A$113:$A$133,$O$113:$O$133)*J49,0)</f>
        <v>0</v>
      </c>
      <c r="AA49" s="70">
        <f>IF(E49&lt;&gt;"",LOOKUP(E49,$A$113:$A$133,$P$113:$P$133)*J49,0)</f>
        <v>0</v>
      </c>
      <c r="AB49" s="70">
        <f t="shared" si="5"/>
        <v>0</v>
      </c>
      <c r="AC49" s="71">
        <f t="shared" si="6"/>
        <v>0</v>
      </c>
    </row>
    <row r="50" spans="1:29" ht="12.75">
      <c r="A50" s="9"/>
      <c r="B50" s="5"/>
      <c r="C50" s="5"/>
      <c r="D50" s="3"/>
      <c r="E50" s="4"/>
      <c r="F50" s="7"/>
      <c r="G50" s="7"/>
      <c r="H50" s="7"/>
      <c r="I50" s="2">
        <f t="shared" si="1"/>
        <v>0</v>
      </c>
      <c r="J50" s="10">
        <f t="shared" si="2"/>
        <v>0</v>
      </c>
      <c r="K50" s="65">
        <f>IF(E50&lt;&gt;"",LOOKUP(E50,$A$113:$A$133,$B$113:$B$133)*IF(E50="Custom Production",I50,J50),0)</f>
        <v>0</v>
      </c>
      <c r="L50" s="66">
        <f>IF(E50&lt;&gt;"",LOOKUP(E50,$A$113:$A$133,$C$113:$C$133)*J50,0)</f>
        <v>0</v>
      </c>
      <c r="M50" s="66">
        <f>IF(E50&lt;&gt;"",LOOKUP(E50,$A$113:$A$133,$D$113:$D$133)*I50,0)</f>
        <v>0</v>
      </c>
      <c r="N50" s="66">
        <f>IF(E50&lt;&gt;"",LOOKUP(E50,$A$113:$A$133,$E$113:$E$133)*I50,0)</f>
        <v>0</v>
      </c>
      <c r="O50" s="66">
        <f>IF(E50&lt;&gt;"",LOOKUP(E50,$A$113:$A$133,$F$113:$F$133)*I50,0)</f>
        <v>0</v>
      </c>
      <c r="P50" s="66">
        <f>IF(E50&lt;&gt;"",LOOKUP(E50,$A$113:$A$133,$G$113:$G$133)*IF(OR(E50="West 1",E50="West 2"),I50,J50),0)</f>
        <v>0</v>
      </c>
      <c r="Q50" s="66">
        <f>IF(E50&lt;&gt;"",LOOKUP(E50,$A$113:$A$133,$H$113:$H$133)*J50,0)</f>
        <v>0</v>
      </c>
      <c r="R50" s="66">
        <f>IF(E50&lt;&gt;"",LOOKUP(E50,$A$113:$A$133,$I$113:$I$133)*J50,0)</f>
        <v>0</v>
      </c>
      <c r="S50" s="67">
        <f>IF(E50&lt;&gt;"",LOOKUP(E50,$A$113:$A$133,$J$113:$J$133)*J50,0)</f>
        <v>0</v>
      </c>
      <c r="T50" s="68">
        <f t="shared" si="3"/>
        <v>0</v>
      </c>
      <c r="U50" s="123">
        <f>IF(E50&lt;&gt;"",LOOKUP(E50,$A$113:$A$133,$K$113:$K$133)*J50,0)</f>
        <v>0</v>
      </c>
      <c r="V50" s="69">
        <f>IF(E50&lt;&gt;"",LOOKUP(E50,$A$113:$A$133,#REF!)*J50,0)</f>
        <v>0</v>
      </c>
      <c r="W50" s="69">
        <f>IF(E50&lt;&gt;"",LOOKUP(E50,$A$113:$A$133,$L$113:$L$133)*J50,0)</f>
        <v>0</v>
      </c>
      <c r="X50" s="69">
        <f>IF(E50&lt;&gt;"",LOOKUP(E50,$A$113:$A$133,$M$113:$M$133)*J50,0)</f>
        <v>0</v>
      </c>
      <c r="Y50" s="69">
        <f>IF(E50&lt;&gt;"",LOOKUP(E50,$A$113:$A$133,$N$113:$N$133)*J50,0)</f>
        <v>0</v>
      </c>
      <c r="Z50" s="69">
        <f>IF(E50&lt;&gt;"",LOOKUP(E50,$A$113:$A$133,$O$113:$O$133)*J50,0)</f>
        <v>0</v>
      </c>
      <c r="AA50" s="70">
        <f>IF(E50&lt;&gt;"",LOOKUP(E50,$A$113:$A$133,$P$113:$P$133)*J50,0)</f>
        <v>0</v>
      </c>
      <c r="AB50" s="70">
        <f t="shared" si="5"/>
        <v>0</v>
      </c>
      <c r="AC50" s="71">
        <f t="shared" si="6"/>
        <v>0</v>
      </c>
    </row>
    <row r="51" spans="1:29" ht="12.75">
      <c r="A51" s="9"/>
      <c r="B51" s="5"/>
      <c r="C51" s="5"/>
      <c r="D51" s="3"/>
      <c r="E51" s="4"/>
      <c r="F51" s="7"/>
      <c r="G51" s="7"/>
      <c r="H51" s="7"/>
      <c r="I51" s="2">
        <f t="shared" si="1"/>
        <v>0</v>
      </c>
      <c r="J51" s="10">
        <f t="shared" si="2"/>
        <v>0</v>
      </c>
      <c r="K51" s="65">
        <f>IF(E51&lt;&gt;"",LOOKUP(E51,$A$113:$A$133,$B$113:$B$133)*IF(E51="Custom Production",I51,J51),0)</f>
        <v>0</v>
      </c>
      <c r="L51" s="66">
        <f>IF(E51&lt;&gt;"",LOOKUP(E51,$A$113:$A$133,$C$113:$C$133)*J51,0)</f>
        <v>0</v>
      </c>
      <c r="M51" s="66">
        <f>IF(E51&lt;&gt;"",LOOKUP(E51,$A$113:$A$133,$D$113:$D$133)*I51,0)</f>
        <v>0</v>
      </c>
      <c r="N51" s="66">
        <f>IF(E51&lt;&gt;"",LOOKUP(E51,$A$113:$A$133,$E$113:$E$133)*I51,0)</f>
        <v>0</v>
      </c>
      <c r="O51" s="66">
        <f>IF(E51&lt;&gt;"",LOOKUP(E51,$A$113:$A$133,$F$113:$F$133)*I51,0)</f>
        <v>0</v>
      </c>
      <c r="P51" s="66">
        <f>IF(E51&lt;&gt;"",LOOKUP(E51,$A$113:$A$133,$G$113:$G$133)*IF(OR(E51="West 1",E51="West 2"),I51,J51),0)</f>
        <v>0</v>
      </c>
      <c r="Q51" s="66">
        <f>IF(E51&lt;&gt;"",LOOKUP(E51,$A$113:$A$133,$H$113:$H$133)*J51,0)</f>
        <v>0</v>
      </c>
      <c r="R51" s="66">
        <f>IF(E51&lt;&gt;"",LOOKUP(E51,$A$113:$A$133,$I$113:$I$133)*J51,0)</f>
        <v>0</v>
      </c>
      <c r="S51" s="67">
        <f>IF(E51&lt;&gt;"",LOOKUP(E51,$A$113:$A$133,$J$113:$J$133)*J51,0)</f>
        <v>0</v>
      </c>
      <c r="T51" s="68">
        <f t="shared" si="3"/>
        <v>0</v>
      </c>
      <c r="U51" s="123">
        <f>IF(E51&lt;&gt;"",LOOKUP(E51,$A$113:$A$133,$K$113:$K$133)*J51,0)</f>
        <v>0</v>
      </c>
      <c r="V51" s="69">
        <f>IF(E51&lt;&gt;"",LOOKUP(E51,$A$113:$A$133,#REF!)*J51,0)</f>
        <v>0</v>
      </c>
      <c r="W51" s="69">
        <f>IF(E51&lt;&gt;"",LOOKUP(E51,$A$113:$A$133,$L$113:$L$133)*J51,0)</f>
        <v>0</v>
      </c>
      <c r="X51" s="69">
        <f>IF(E51&lt;&gt;"",LOOKUP(E51,$A$113:$A$133,$M$113:$M$133)*J51,0)</f>
        <v>0</v>
      </c>
      <c r="Y51" s="69">
        <f>IF(E51&lt;&gt;"",LOOKUP(E51,$A$113:$A$133,$N$113:$N$133)*J51,0)</f>
        <v>0</v>
      </c>
      <c r="Z51" s="69">
        <f>IF(E51&lt;&gt;"",LOOKUP(E51,$A$113:$A$133,$O$113:$O$133)*J51,0)</f>
        <v>0</v>
      </c>
      <c r="AA51" s="70">
        <f>IF(E51&lt;&gt;"",LOOKUP(E51,$A$113:$A$133,$P$113:$P$133)*J51,0)</f>
        <v>0</v>
      </c>
      <c r="AB51" s="70">
        <f t="shared" si="5"/>
        <v>0</v>
      </c>
      <c r="AC51" s="71">
        <f t="shared" si="6"/>
        <v>0</v>
      </c>
    </row>
    <row r="52" spans="1:29" ht="12.75">
      <c r="A52" s="9"/>
      <c r="B52" s="5"/>
      <c r="C52" s="5"/>
      <c r="D52" s="3"/>
      <c r="E52" s="4"/>
      <c r="F52" s="7"/>
      <c r="G52" s="7"/>
      <c r="H52" s="7"/>
      <c r="I52" s="2">
        <f t="shared" si="1"/>
        <v>0</v>
      </c>
      <c r="J52" s="10">
        <f t="shared" si="2"/>
        <v>0</v>
      </c>
      <c r="K52" s="65">
        <f>IF(E52&lt;&gt;"",LOOKUP(E52,$A$113:$A$133,$B$113:$B$133)*IF(E52="Custom Production",I52,J52),0)</f>
        <v>0</v>
      </c>
      <c r="L52" s="66">
        <f>IF(E52&lt;&gt;"",LOOKUP(E52,$A$113:$A$133,$C$113:$C$133)*J52,0)</f>
        <v>0</v>
      </c>
      <c r="M52" s="66">
        <f>IF(E52&lt;&gt;"",LOOKUP(E52,$A$113:$A$133,$D$113:$D$133)*I52,0)</f>
        <v>0</v>
      </c>
      <c r="N52" s="66">
        <f>IF(E52&lt;&gt;"",LOOKUP(E52,$A$113:$A$133,$E$113:$E$133)*I52,0)</f>
        <v>0</v>
      </c>
      <c r="O52" s="66">
        <f>IF(E52&lt;&gt;"",LOOKUP(E52,$A$113:$A$133,$F$113:$F$133)*I52,0)</f>
        <v>0</v>
      </c>
      <c r="P52" s="66">
        <f>IF(E52&lt;&gt;"",LOOKUP(E52,$A$113:$A$133,$G$113:$G$133)*IF(OR(E52="West 1",E52="West 2"),I52,J52),0)</f>
        <v>0</v>
      </c>
      <c r="Q52" s="66">
        <f>IF(E52&lt;&gt;"",LOOKUP(E52,$A$113:$A$133,$H$113:$H$133)*J52,0)</f>
        <v>0</v>
      </c>
      <c r="R52" s="66">
        <f>IF(E52&lt;&gt;"",LOOKUP(E52,$A$113:$A$133,$I$113:$I$133)*J52,0)</f>
        <v>0</v>
      </c>
      <c r="S52" s="67">
        <f>IF(E52&lt;&gt;"",LOOKUP(E52,$A$113:$A$133,$J$113:$J$133)*J52,0)</f>
        <v>0</v>
      </c>
      <c r="T52" s="68">
        <f t="shared" si="3"/>
        <v>0</v>
      </c>
      <c r="U52" s="123">
        <f>IF(E52&lt;&gt;"",LOOKUP(E52,$A$113:$A$133,$K$113:$K$133)*J52,0)</f>
        <v>0</v>
      </c>
      <c r="V52" s="69">
        <f>IF(E52&lt;&gt;"",LOOKUP(E52,$A$113:$A$133,#REF!)*J52,0)</f>
        <v>0</v>
      </c>
      <c r="W52" s="69">
        <f>IF(E52&lt;&gt;"",LOOKUP(E52,$A$113:$A$133,$L$113:$L$133)*J52,0)</f>
        <v>0</v>
      </c>
      <c r="X52" s="69">
        <f>IF(E52&lt;&gt;"",LOOKUP(E52,$A$113:$A$133,$M$113:$M$133)*J52,0)</f>
        <v>0</v>
      </c>
      <c r="Y52" s="69">
        <f>IF(E52&lt;&gt;"",LOOKUP(E52,$A$113:$A$133,$N$113:$N$133)*J52,0)</f>
        <v>0</v>
      </c>
      <c r="Z52" s="69">
        <f>IF(E52&lt;&gt;"",LOOKUP(E52,$A$113:$A$133,$O$113:$O$133)*J52,0)</f>
        <v>0</v>
      </c>
      <c r="AA52" s="70">
        <f>IF(E52&lt;&gt;"",LOOKUP(E52,$A$113:$A$133,$P$113:$P$133)*J52,0)</f>
        <v>0</v>
      </c>
      <c r="AB52" s="70">
        <f t="shared" si="5"/>
        <v>0</v>
      </c>
      <c r="AC52" s="71">
        <f t="shared" si="6"/>
        <v>0</v>
      </c>
    </row>
    <row r="53" spans="1:29" ht="12.75">
      <c r="A53" s="9"/>
      <c r="B53" s="5"/>
      <c r="C53" s="5"/>
      <c r="D53" s="3"/>
      <c r="E53" s="4"/>
      <c r="F53" s="7"/>
      <c r="G53" s="7"/>
      <c r="H53" s="7"/>
      <c r="I53" s="2">
        <f t="shared" si="1"/>
        <v>0</v>
      </c>
      <c r="J53" s="10">
        <f t="shared" si="2"/>
        <v>0</v>
      </c>
      <c r="K53" s="65">
        <f>IF(E53&lt;&gt;"",LOOKUP(E53,$A$113:$A$133,$B$113:$B$133)*IF(E53="Custom Production",I53,J53),0)</f>
        <v>0</v>
      </c>
      <c r="L53" s="66">
        <f>IF(E53&lt;&gt;"",LOOKUP(E53,$A$113:$A$133,$C$113:$C$133)*J53,0)</f>
        <v>0</v>
      </c>
      <c r="M53" s="66">
        <f>IF(E53&lt;&gt;"",LOOKUP(E53,$A$113:$A$133,$D$113:$D$133)*I53,0)</f>
        <v>0</v>
      </c>
      <c r="N53" s="66">
        <f>IF(E53&lt;&gt;"",LOOKUP(E53,$A$113:$A$133,$E$113:$E$133)*I53,0)</f>
        <v>0</v>
      </c>
      <c r="O53" s="66">
        <f>IF(E53&lt;&gt;"",LOOKUP(E53,$A$113:$A$133,$F$113:$F$133)*I53,0)</f>
        <v>0</v>
      </c>
      <c r="P53" s="66">
        <f>IF(E53&lt;&gt;"",LOOKUP(E53,$A$113:$A$133,$G$113:$G$133)*IF(OR(E53="West 1",E53="West 2"),I53,J53),0)</f>
        <v>0</v>
      </c>
      <c r="Q53" s="66">
        <f>IF(E53&lt;&gt;"",LOOKUP(E53,$A$113:$A$133,$H$113:$H$133)*J53,0)</f>
        <v>0</v>
      </c>
      <c r="R53" s="66">
        <f>IF(E53&lt;&gt;"",LOOKUP(E53,$A$113:$A$133,$I$113:$I$133)*J53,0)</f>
        <v>0</v>
      </c>
      <c r="S53" s="67">
        <f>IF(E53&lt;&gt;"",LOOKUP(E53,$A$113:$A$133,$J$113:$J$133)*J53,0)</f>
        <v>0</v>
      </c>
      <c r="T53" s="68">
        <f t="shared" si="3"/>
        <v>0</v>
      </c>
      <c r="U53" s="123">
        <f>IF(E53&lt;&gt;"",LOOKUP(E53,$A$113:$A$133,$K$113:$K$133)*J53,0)</f>
        <v>0</v>
      </c>
      <c r="V53" s="69">
        <f>IF(E53&lt;&gt;"",LOOKUP(E53,$A$113:$A$133,#REF!)*J53,0)</f>
        <v>0</v>
      </c>
      <c r="W53" s="69">
        <f>IF(E53&lt;&gt;"",LOOKUP(E53,$A$113:$A$133,$L$113:$L$133)*J53,0)</f>
        <v>0</v>
      </c>
      <c r="X53" s="69">
        <f>IF(E53&lt;&gt;"",LOOKUP(E53,$A$113:$A$133,$M$113:$M$133)*J53,0)</f>
        <v>0</v>
      </c>
      <c r="Y53" s="69">
        <f>IF(E53&lt;&gt;"",LOOKUP(E53,$A$113:$A$133,$N$113:$N$133)*J53,0)</f>
        <v>0</v>
      </c>
      <c r="Z53" s="69">
        <f>IF(E53&lt;&gt;"",LOOKUP(E53,$A$113:$A$133,$O$113:$O$133)*J53,0)</f>
        <v>0</v>
      </c>
      <c r="AA53" s="70">
        <f>IF(E53&lt;&gt;"",LOOKUP(E53,$A$113:$A$133,$P$113:$P$133)*J53,0)</f>
        <v>0</v>
      </c>
      <c r="AB53" s="70">
        <f t="shared" si="5"/>
        <v>0</v>
      </c>
      <c r="AC53" s="71">
        <f t="shared" si="6"/>
        <v>0</v>
      </c>
    </row>
    <row r="54" spans="1:29" ht="12.75">
      <c r="A54" s="9"/>
      <c r="B54" s="5"/>
      <c r="C54" s="5"/>
      <c r="D54" s="3"/>
      <c r="E54" s="4"/>
      <c r="F54" s="7"/>
      <c r="G54" s="7"/>
      <c r="H54" s="7"/>
      <c r="I54" s="2">
        <f t="shared" si="1"/>
        <v>0</v>
      </c>
      <c r="J54" s="10">
        <f t="shared" si="2"/>
        <v>0</v>
      </c>
      <c r="K54" s="65">
        <f>IF(E54&lt;&gt;"",LOOKUP(E54,$A$113:$A$133,$B$113:$B$133)*IF(E54="Custom Production",I54,J54),0)</f>
        <v>0</v>
      </c>
      <c r="L54" s="66">
        <f>IF(E54&lt;&gt;"",LOOKUP(E54,$A$113:$A$133,$C$113:$C$133)*J54,0)</f>
        <v>0</v>
      </c>
      <c r="M54" s="66">
        <f>IF(E54&lt;&gt;"",LOOKUP(E54,$A$113:$A$133,$D$113:$D$133)*I54,0)</f>
        <v>0</v>
      </c>
      <c r="N54" s="66">
        <f>IF(E54&lt;&gt;"",LOOKUP(E54,$A$113:$A$133,$E$113:$E$133)*I54,0)</f>
        <v>0</v>
      </c>
      <c r="O54" s="66">
        <f>IF(E54&lt;&gt;"",LOOKUP(E54,$A$113:$A$133,$F$113:$F$133)*I54,0)</f>
        <v>0</v>
      </c>
      <c r="P54" s="66">
        <f>IF(E54&lt;&gt;"",LOOKUP(E54,$A$113:$A$133,$G$113:$G$133)*IF(OR(E54="West 1",E54="West 2"),I54,J54),0)</f>
        <v>0</v>
      </c>
      <c r="Q54" s="66">
        <f>IF(E54&lt;&gt;"",LOOKUP(E54,$A$113:$A$133,$H$113:$H$133)*J54,0)</f>
        <v>0</v>
      </c>
      <c r="R54" s="66">
        <f>IF(E54&lt;&gt;"",LOOKUP(E54,$A$113:$A$133,$I$113:$I$133)*J54,0)</f>
        <v>0</v>
      </c>
      <c r="S54" s="67">
        <f>IF(E54&lt;&gt;"",LOOKUP(E54,$A$113:$A$133,$J$113:$J$133)*J54,0)</f>
        <v>0</v>
      </c>
      <c r="T54" s="68">
        <f t="shared" si="3"/>
        <v>0</v>
      </c>
      <c r="U54" s="123">
        <f>IF(E54&lt;&gt;"",LOOKUP(E54,$A$113:$A$133,$K$113:$K$133)*J54,0)</f>
        <v>0</v>
      </c>
      <c r="V54" s="69">
        <f>IF(E54&lt;&gt;"",LOOKUP(E54,$A$113:$A$133,#REF!)*J54,0)</f>
        <v>0</v>
      </c>
      <c r="W54" s="69">
        <f>IF(E54&lt;&gt;"",LOOKUP(E54,$A$113:$A$133,$L$113:$L$133)*J54,0)</f>
        <v>0</v>
      </c>
      <c r="X54" s="69">
        <f>IF(E54&lt;&gt;"",LOOKUP(E54,$A$113:$A$133,$M$113:$M$133)*J54,0)</f>
        <v>0</v>
      </c>
      <c r="Y54" s="69">
        <f>IF(E54&lt;&gt;"",LOOKUP(E54,$A$113:$A$133,$N$113:$N$133)*J54,0)</f>
        <v>0</v>
      </c>
      <c r="Z54" s="69">
        <f>IF(E54&lt;&gt;"",LOOKUP(E54,$A$113:$A$133,$O$113:$O$133)*J54,0)</f>
        <v>0</v>
      </c>
      <c r="AA54" s="70">
        <f>IF(E54&lt;&gt;"",LOOKUP(E54,$A$113:$A$133,$P$113:$P$133)*J54,0)</f>
        <v>0</v>
      </c>
      <c r="AB54" s="70">
        <f t="shared" si="5"/>
        <v>0</v>
      </c>
      <c r="AC54" s="71">
        <f t="shared" si="6"/>
        <v>0</v>
      </c>
    </row>
    <row r="55" spans="1:29" ht="12.75">
      <c r="A55" s="9"/>
      <c r="B55" s="5"/>
      <c r="C55" s="5"/>
      <c r="D55" s="3"/>
      <c r="E55" s="4"/>
      <c r="F55" s="7"/>
      <c r="G55" s="7"/>
      <c r="H55" s="7"/>
      <c r="I55" s="2">
        <f t="shared" si="1"/>
        <v>0</v>
      </c>
      <c r="J55" s="10">
        <f t="shared" si="2"/>
        <v>0</v>
      </c>
      <c r="K55" s="65">
        <f>IF(E55&lt;&gt;"",LOOKUP(E55,$A$113:$A$133,$B$113:$B$133)*IF(E55="Custom Production",I55,J55),0)</f>
        <v>0</v>
      </c>
      <c r="L55" s="66">
        <f>IF(E55&lt;&gt;"",LOOKUP(E55,$A$113:$A$133,$C$113:$C$133)*J55,0)</f>
        <v>0</v>
      </c>
      <c r="M55" s="66">
        <f>IF(E55&lt;&gt;"",LOOKUP(E55,$A$113:$A$133,$D$113:$D$133)*I55,0)</f>
        <v>0</v>
      </c>
      <c r="N55" s="66">
        <f>IF(E55&lt;&gt;"",LOOKUP(E55,$A$113:$A$133,$E$113:$E$133)*I55,0)</f>
        <v>0</v>
      </c>
      <c r="O55" s="66">
        <f>IF(E55&lt;&gt;"",LOOKUP(E55,$A$113:$A$133,$F$113:$F$133)*I55,0)</f>
        <v>0</v>
      </c>
      <c r="P55" s="66">
        <f>IF(E55&lt;&gt;"",LOOKUP(E55,$A$113:$A$133,$G$113:$G$133)*IF(OR(E55="West 1",E55="West 2"),I55,J55),0)</f>
        <v>0</v>
      </c>
      <c r="Q55" s="66">
        <f>IF(E55&lt;&gt;"",LOOKUP(E55,$A$113:$A$133,$H$113:$H$133)*J55,0)</f>
        <v>0</v>
      </c>
      <c r="R55" s="66">
        <f>IF(E55&lt;&gt;"",LOOKUP(E55,$A$113:$A$133,$I$113:$I$133)*J55,0)</f>
        <v>0</v>
      </c>
      <c r="S55" s="67">
        <f>IF(E55&lt;&gt;"",LOOKUP(E55,$A$113:$A$133,$J$113:$J$133)*J55,0)</f>
        <v>0</v>
      </c>
      <c r="T55" s="68">
        <f t="shared" si="3"/>
        <v>0</v>
      </c>
      <c r="U55"/>
      <c r="V55"/>
      <c r="W55"/>
      <c r="X55" s="14"/>
      <c r="Y55" s="14"/>
      <c r="Z55" s="14"/>
      <c r="AA55" s="14"/>
      <c r="AB55" s="14"/>
      <c r="AC55" s="15"/>
    </row>
    <row r="56" spans="1:29" ht="12.75">
      <c r="A56" s="9"/>
      <c r="B56" s="5"/>
      <c r="C56" s="5"/>
      <c r="D56" s="3"/>
      <c r="E56" s="4"/>
      <c r="F56" s="7"/>
      <c r="G56" s="7"/>
      <c r="H56" s="7"/>
      <c r="I56" s="2">
        <f aca="true" t="shared" si="7" ref="I56:I107">SUM(F56:H56)</f>
        <v>0</v>
      </c>
      <c r="J56" s="10">
        <f t="shared" si="2"/>
        <v>0</v>
      </c>
      <c r="K56" s="65">
        <f>IF(E56&lt;&gt;"",LOOKUP(E56,$A$113:$A$133,$B$113:$B$133)*IF(E56="Custom Production",I56,J56),0)</f>
        <v>0</v>
      </c>
      <c r="L56" s="66">
        <f>IF(E56&lt;&gt;"",LOOKUP(E56,$A$113:$A$133,$C$113:$C$133)*J56,0)</f>
        <v>0</v>
      </c>
      <c r="M56" s="66">
        <f>IF(E56&lt;&gt;"",LOOKUP(E56,$A$113:$A$133,$D$113:$D$133)*I56,0)</f>
        <v>0</v>
      </c>
      <c r="N56" s="66">
        <f>IF(E56&lt;&gt;"",LOOKUP(E56,$A$113:$A$133,$E$113:$E$133)*I56,0)</f>
        <v>0</v>
      </c>
      <c r="O56" s="66">
        <f>IF(E56&lt;&gt;"",LOOKUP(E56,$A$113:$A$133,$F$113:$F$133)*I56,0)</f>
        <v>0</v>
      </c>
      <c r="P56" s="66">
        <f>IF(E56&lt;&gt;"",LOOKUP(E56,$A$113:$A$133,$G$113:$G$133)*IF(OR(E56="West 1",E56="West 2"),I56,J56),0)</f>
        <v>0</v>
      </c>
      <c r="Q56" s="66">
        <f>IF(E56&lt;&gt;"",LOOKUP(E56,$A$113:$A$133,$H$113:$H$133)*J56,0)</f>
        <v>0</v>
      </c>
      <c r="R56" s="66">
        <f>IF(E56&lt;&gt;"",LOOKUP(E56,$A$113:$A$133,$I$113:$I$133)*J56,0)</f>
        <v>0</v>
      </c>
      <c r="S56" s="67">
        <f>IF(E56&lt;&gt;"",LOOKUP(E56,$A$113:$A$133,$J$113:$J$133)*J56,0)</f>
        <v>0</v>
      </c>
      <c r="T56" s="68">
        <f aca="true" t="shared" si="8" ref="T56:T107">SUM(K56:S56)</f>
        <v>0</v>
      </c>
      <c r="U56"/>
      <c r="V56"/>
      <c r="W56"/>
      <c r="X56" s="14"/>
      <c r="Y56" s="14"/>
      <c r="Z56" s="14"/>
      <c r="AA56" s="14"/>
      <c r="AB56" s="14"/>
      <c r="AC56" s="15"/>
    </row>
    <row r="57" spans="1:29" ht="12.75">
      <c r="A57" s="9"/>
      <c r="B57" s="5"/>
      <c r="C57" s="5"/>
      <c r="D57" s="3"/>
      <c r="E57" s="4"/>
      <c r="F57" s="7"/>
      <c r="G57" s="7"/>
      <c r="H57" s="7"/>
      <c r="I57" s="2">
        <f t="shared" si="7"/>
        <v>0</v>
      </c>
      <c r="J57" s="10">
        <f t="shared" si="2"/>
        <v>0</v>
      </c>
      <c r="K57" s="65">
        <f>IF(E57&lt;&gt;"",LOOKUP(E57,$A$113:$A$133,$B$113:$B$133)*IF(E57="Custom Production",I57,J57),0)</f>
        <v>0</v>
      </c>
      <c r="L57" s="66">
        <f>IF(E57&lt;&gt;"",LOOKUP(E57,$A$113:$A$133,$C$113:$C$133)*J57,0)</f>
        <v>0</v>
      </c>
      <c r="M57" s="66">
        <f>IF(E57&lt;&gt;"",LOOKUP(E57,$A$113:$A$133,$D$113:$D$133)*I57,0)</f>
        <v>0</v>
      </c>
      <c r="N57" s="66">
        <f>IF(E57&lt;&gt;"",LOOKUP(E57,$A$113:$A$133,$E$113:$E$133)*I57,0)</f>
        <v>0</v>
      </c>
      <c r="O57" s="66">
        <f>IF(E57&lt;&gt;"",LOOKUP(E57,$A$113:$A$133,$F$113:$F$133)*I57,0)</f>
        <v>0</v>
      </c>
      <c r="P57" s="66">
        <f>IF(E57&lt;&gt;"",LOOKUP(E57,$A$113:$A$133,$G$113:$G$133)*IF(OR(E57="West 1",E57="West 2"),I57,J57),0)</f>
        <v>0</v>
      </c>
      <c r="Q57" s="66">
        <f>IF(E57&lt;&gt;"",LOOKUP(E57,$A$113:$A$133,$H$113:$H$133)*J57,0)</f>
        <v>0</v>
      </c>
      <c r="R57" s="66">
        <f>IF(E57&lt;&gt;"",LOOKUP(E57,$A$113:$A$133,$I$113:$I$133)*J57,0)</f>
        <v>0</v>
      </c>
      <c r="S57" s="67">
        <f>IF(E57&lt;&gt;"",LOOKUP(E57,$A$113:$A$133,$J$113:$J$133)*J57,0)</f>
        <v>0</v>
      </c>
      <c r="T57" s="68">
        <f t="shared" si="8"/>
        <v>0</v>
      </c>
      <c r="U57"/>
      <c r="V57"/>
      <c r="W57"/>
      <c r="X57" s="14"/>
      <c r="Y57" s="14"/>
      <c r="Z57" s="14"/>
      <c r="AA57" s="14"/>
      <c r="AB57" s="14"/>
      <c r="AC57" s="15"/>
    </row>
    <row r="58" spans="1:29" ht="12.75">
      <c r="A58" s="9"/>
      <c r="B58" s="5"/>
      <c r="C58" s="5"/>
      <c r="D58" s="3"/>
      <c r="E58" s="4"/>
      <c r="F58" s="7"/>
      <c r="G58" s="7"/>
      <c r="H58" s="7"/>
      <c r="I58" s="2">
        <f t="shared" si="7"/>
        <v>0</v>
      </c>
      <c r="J58" s="10">
        <f t="shared" si="2"/>
        <v>0</v>
      </c>
      <c r="K58" s="65">
        <f>IF(E58&lt;&gt;"",LOOKUP(E58,$A$113:$A$133,$B$113:$B$133)*IF(E58="Custom Production",I58,J58),0)</f>
        <v>0</v>
      </c>
      <c r="L58" s="66">
        <f>IF(E58&lt;&gt;"",LOOKUP(E58,$A$113:$A$133,$C$113:$C$133)*J58,0)</f>
        <v>0</v>
      </c>
      <c r="M58" s="66">
        <f>IF(E58&lt;&gt;"",LOOKUP(E58,$A$113:$A$133,$D$113:$D$133)*I58,0)</f>
        <v>0</v>
      </c>
      <c r="N58" s="66">
        <f>IF(E58&lt;&gt;"",LOOKUP(E58,$A$113:$A$133,$E$113:$E$133)*I58,0)</f>
        <v>0</v>
      </c>
      <c r="O58" s="66">
        <f>IF(E58&lt;&gt;"",LOOKUP(E58,$A$113:$A$133,$F$113:$F$133)*I58,0)</f>
        <v>0</v>
      </c>
      <c r="P58" s="66">
        <f>IF(E58&lt;&gt;"",LOOKUP(E58,$A$113:$A$133,$G$113:$G$133)*IF(OR(E58="West 1",E58="West 2"),I58,J58),0)</f>
        <v>0</v>
      </c>
      <c r="Q58" s="66">
        <f>IF(E58&lt;&gt;"",LOOKUP(E58,$A$113:$A$133,$H$113:$H$133)*J58,0)</f>
        <v>0</v>
      </c>
      <c r="R58" s="66">
        <f>IF(E58&lt;&gt;"",LOOKUP(E58,$A$113:$A$133,$I$113:$I$133)*J58,0)</f>
        <v>0</v>
      </c>
      <c r="S58" s="67">
        <f>IF(E58&lt;&gt;"",LOOKUP(E58,$A$113:$A$133,$J$113:$J$133)*J58,0)</f>
        <v>0</v>
      </c>
      <c r="T58" s="68">
        <f t="shared" si="8"/>
        <v>0</v>
      </c>
      <c r="U58"/>
      <c r="V58"/>
      <c r="W58"/>
      <c r="X58" s="14"/>
      <c r="Y58" s="14"/>
      <c r="Z58" s="14"/>
      <c r="AA58" s="14"/>
      <c r="AB58" s="14"/>
      <c r="AC58" s="15"/>
    </row>
    <row r="59" spans="1:29" ht="12.75">
      <c r="A59" s="9"/>
      <c r="B59" s="5"/>
      <c r="C59" s="5"/>
      <c r="D59" s="3"/>
      <c r="E59" s="4"/>
      <c r="F59" s="7"/>
      <c r="G59" s="7"/>
      <c r="H59" s="7"/>
      <c r="I59" s="2">
        <f t="shared" si="7"/>
        <v>0</v>
      </c>
      <c r="J59" s="10">
        <f t="shared" si="2"/>
        <v>0</v>
      </c>
      <c r="K59" s="65">
        <f>IF(E59&lt;&gt;"",LOOKUP(E59,$A$113:$A$133,$B$113:$B$133)*IF(E59="Custom Production",I59,J59),0)</f>
        <v>0</v>
      </c>
      <c r="L59" s="66">
        <f>IF(E59&lt;&gt;"",LOOKUP(E59,$A$113:$A$133,$C$113:$C$133)*J59,0)</f>
        <v>0</v>
      </c>
      <c r="M59" s="66">
        <f>IF(E59&lt;&gt;"",LOOKUP(E59,$A$113:$A$133,$D$113:$D$133)*I59,0)</f>
        <v>0</v>
      </c>
      <c r="N59" s="66">
        <f>IF(E59&lt;&gt;"",LOOKUP(E59,$A$113:$A$133,$E$113:$E$133)*I59,0)</f>
        <v>0</v>
      </c>
      <c r="O59" s="66">
        <f>IF(E59&lt;&gt;"",LOOKUP(E59,$A$113:$A$133,$F$113:$F$133)*I59,0)</f>
        <v>0</v>
      </c>
      <c r="P59" s="66">
        <f>IF(E59&lt;&gt;"",LOOKUP(E59,$A$113:$A$133,$G$113:$G$133)*IF(OR(E59="West 1",E59="West 2"),I59,J59),0)</f>
        <v>0</v>
      </c>
      <c r="Q59" s="66">
        <f>IF(E59&lt;&gt;"",LOOKUP(E59,$A$113:$A$133,$H$113:$H$133)*J59,0)</f>
        <v>0</v>
      </c>
      <c r="R59" s="66">
        <f>IF(E59&lt;&gt;"",LOOKUP(E59,$A$113:$A$133,$I$113:$I$133)*J59,0)</f>
        <v>0</v>
      </c>
      <c r="S59" s="67">
        <f>IF(E59&lt;&gt;"",LOOKUP(E59,$A$113:$A$133,$J$113:$J$133)*J59,0)</f>
        <v>0</v>
      </c>
      <c r="T59" s="68">
        <f t="shared" si="8"/>
        <v>0</v>
      </c>
      <c r="U59"/>
      <c r="V59"/>
      <c r="W59"/>
      <c r="X59" s="14"/>
      <c r="Y59" s="14"/>
      <c r="Z59" s="14"/>
      <c r="AA59" s="14"/>
      <c r="AB59" s="14"/>
      <c r="AC59" s="15"/>
    </row>
    <row r="60" spans="1:29" ht="12.75">
      <c r="A60" s="9"/>
      <c r="B60" s="5"/>
      <c r="C60" s="5"/>
      <c r="D60" s="3"/>
      <c r="E60" s="4"/>
      <c r="F60" s="7"/>
      <c r="G60" s="7"/>
      <c r="H60" s="7"/>
      <c r="I60" s="2">
        <f t="shared" si="7"/>
        <v>0</v>
      </c>
      <c r="J60" s="10">
        <f t="shared" si="2"/>
        <v>0</v>
      </c>
      <c r="K60" s="65">
        <f>IF(E60&lt;&gt;"",LOOKUP(E60,$A$113:$A$133,$B$113:$B$133)*IF(E60="Custom Production",I60,J60),0)</f>
        <v>0</v>
      </c>
      <c r="L60" s="66">
        <f>IF(E60&lt;&gt;"",LOOKUP(E60,$A$113:$A$133,$C$113:$C$133)*J60,0)</f>
        <v>0</v>
      </c>
      <c r="M60" s="66">
        <f>IF(E60&lt;&gt;"",LOOKUP(E60,$A$113:$A$133,$D$113:$D$133)*I60,0)</f>
        <v>0</v>
      </c>
      <c r="N60" s="66">
        <f>IF(E60&lt;&gt;"",LOOKUP(E60,$A$113:$A$133,$E$113:$E$133)*I60,0)</f>
        <v>0</v>
      </c>
      <c r="O60" s="66">
        <f>IF(E60&lt;&gt;"",LOOKUP(E60,$A$113:$A$133,$F$113:$F$133)*I60,0)</f>
        <v>0</v>
      </c>
      <c r="P60" s="66">
        <f>IF(E60&lt;&gt;"",LOOKUP(E60,$A$113:$A$133,$G$113:$G$133)*IF(OR(E60="West 1",E60="West 2"),I60,J60),0)</f>
        <v>0</v>
      </c>
      <c r="Q60" s="66">
        <f>IF(E60&lt;&gt;"",LOOKUP(E60,$A$113:$A$133,$H$113:$H$133)*J60,0)</f>
        <v>0</v>
      </c>
      <c r="R60" s="66">
        <f>IF(E60&lt;&gt;"",LOOKUP(E60,$A$113:$A$133,$I$113:$I$133)*J60,0)</f>
        <v>0</v>
      </c>
      <c r="S60" s="67">
        <f>IF(E60&lt;&gt;"",LOOKUP(E60,$A$113:$A$133,$J$113:$J$133)*J60,0)</f>
        <v>0</v>
      </c>
      <c r="T60" s="68">
        <f t="shared" si="8"/>
        <v>0</v>
      </c>
      <c r="U60"/>
      <c r="V60"/>
      <c r="W60"/>
      <c r="X60" s="14"/>
      <c r="Y60" s="14"/>
      <c r="Z60" s="14"/>
      <c r="AA60" s="14"/>
      <c r="AB60" s="14"/>
      <c r="AC60" s="15"/>
    </row>
    <row r="61" spans="1:29" ht="12.75">
      <c r="A61" s="9"/>
      <c r="B61" s="5"/>
      <c r="C61" s="5"/>
      <c r="D61" s="3"/>
      <c r="E61" s="4"/>
      <c r="F61" s="7"/>
      <c r="G61" s="7"/>
      <c r="H61" s="7"/>
      <c r="I61" s="2">
        <f t="shared" si="7"/>
        <v>0</v>
      </c>
      <c r="J61" s="10">
        <f t="shared" si="2"/>
        <v>0</v>
      </c>
      <c r="K61" s="65">
        <f>IF(E61&lt;&gt;"",LOOKUP(E61,$A$113:$A$133,$B$113:$B$133)*IF(E61="Custom Production",I61,J61),0)</f>
        <v>0</v>
      </c>
      <c r="L61" s="66">
        <f>IF(E61&lt;&gt;"",LOOKUP(E61,$A$113:$A$133,$C$113:$C$133)*J61,0)</f>
        <v>0</v>
      </c>
      <c r="M61" s="66">
        <f>IF(E61&lt;&gt;"",LOOKUP(E61,$A$113:$A$133,$D$113:$D$133)*I61,0)</f>
        <v>0</v>
      </c>
      <c r="N61" s="66">
        <f>IF(E61&lt;&gt;"",LOOKUP(E61,$A$113:$A$133,$E$113:$E$133)*I61,0)</f>
        <v>0</v>
      </c>
      <c r="O61" s="66">
        <f>IF(E61&lt;&gt;"",LOOKUP(E61,$A$113:$A$133,$F$113:$F$133)*I61,0)</f>
        <v>0</v>
      </c>
      <c r="P61" s="66">
        <f>IF(E61&lt;&gt;"",LOOKUP(E61,$A$113:$A$133,$G$113:$G$133)*IF(OR(E61="West 1",E61="West 2"),I61,J61),0)</f>
        <v>0</v>
      </c>
      <c r="Q61" s="66">
        <f>IF(E61&lt;&gt;"",LOOKUP(E61,$A$113:$A$133,$H$113:$H$133)*J61,0)</f>
        <v>0</v>
      </c>
      <c r="R61" s="66">
        <f>IF(E61&lt;&gt;"",LOOKUP(E61,$A$113:$A$133,$I$113:$I$133)*J61,0)</f>
        <v>0</v>
      </c>
      <c r="S61" s="67">
        <f>IF(E61&lt;&gt;"",LOOKUP(E61,$A$113:$A$133,$J$113:$J$133)*J61,0)</f>
        <v>0</v>
      </c>
      <c r="T61" s="68">
        <f t="shared" si="8"/>
        <v>0</v>
      </c>
      <c r="U61" s="14"/>
      <c r="V61" s="14"/>
      <c r="W61" s="14"/>
      <c r="X61" s="14"/>
      <c r="Y61" s="14"/>
      <c r="Z61" s="14"/>
      <c r="AA61" s="14"/>
      <c r="AB61" s="14"/>
      <c r="AC61" s="15"/>
    </row>
    <row r="62" spans="1:29" ht="12.75">
      <c r="A62" s="9"/>
      <c r="B62" s="5"/>
      <c r="C62" s="5"/>
      <c r="D62" s="3"/>
      <c r="E62" s="4"/>
      <c r="F62" s="7"/>
      <c r="G62" s="7"/>
      <c r="H62" s="7"/>
      <c r="I62" s="2">
        <f t="shared" si="7"/>
        <v>0</v>
      </c>
      <c r="J62" s="10">
        <f t="shared" si="2"/>
        <v>0</v>
      </c>
      <c r="K62" s="65">
        <f>IF(E62&lt;&gt;"",LOOKUP(E62,$A$113:$A$133,$B$113:$B$133)*IF(E62="Custom Production",I62,J62),0)</f>
        <v>0</v>
      </c>
      <c r="L62" s="66">
        <f>IF(E62&lt;&gt;"",LOOKUP(E62,$A$113:$A$133,$C$113:$C$133)*J62,0)</f>
        <v>0</v>
      </c>
      <c r="M62" s="66">
        <f>IF(E62&lt;&gt;"",LOOKUP(E62,$A$113:$A$133,$D$113:$D$133)*I62,0)</f>
        <v>0</v>
      </c>
      <c r="N62" s="66">
        <f>IF(E62&lt;&gt;"",LOOKUP(E62,$A$113:$A$133,$E$113:$E$133)*I62,0)</f>
        <v>0</v>
      </c>
      <c r="O62" s="66">
        <f>IF(E62&lt;&gt;"",LOOKUP(E62,$A$113:$A$133,$F$113:$F$133)*I62,0)</f>
        <v>0</v>
      </c>
      <c r="P62" s="66">
        <f>IF(E62&lt;&gt;"",LOOKUP(E62,$A$113:$A$133,$G$113:$G$133)*IF(OR(E62="West 1",E62="West 2"),I62,J62),0)</f>
        <v>0</v>
      </c>
      <c r="Q62" s="66">
        <f>IF(E62&lt;&gt;"",LOOKUP(E62,$A$113:$A$133,$H$113:$H$133)*J62,0)</f>
        <v>0</v>
      </c>
      <c r="R62" s="66">
        <f>IF(E62&lt;&gt;"",LOOKUP(E62,$A$113:$A$133,$I$113:$I$133)*J62,0)</f>
        <v>0</v>
      </c>
      <c r="S62" s="67">
        <f>IF(E62&lt;&gt;"",LOOKUP(E62,$A$113:$A$133,$J$113:$J$133)*J62,0)</f>
        <v>0</v>
      </c>
      <c r="T62" s="68">
        <f t="shared" si="8"/>
        <v>0</v>
      </c>
      <c r="U62" s="14"/>
      <c r="V62" s="14"/>
      <c r="W62" s="14"/>
      <c r="X62" s="14"/>
      <c r="Y62" s="14"/>
      <c r="Z62" s="14"/>
      <c r="AA62" s="14"/>
      <c r="AB62" s="14"/>
      <c r="AC62" s="15"/>
    </row>
    <row r="63" spans="1:29" ht="12.75">
      <c r="A63" s="9"/>
      <c r="B63" s="5"/>
      <c r="C63" s="5"/>
      <c r="D63" s="3"/>
      <c r="E63" s="4"/>
      <c r="F63" s="7"/>
      <c r="G63" s="7"/>
      <c r="H63" s="7"/>
      <c r="I63" s="2">
        <f t="shared" si="7"/>
        <v>0</v>
      </c>
      <c r="J63" s="10">
        <f t="shared" si="2"/>
        <v>0</v>
      </c>
      <c r="K63" s="65">
        <f>IF(E63&lt;&gt;"",LOOKUP(E63,$A$113:$A$133,$B$113:$B$133)*IF(E63="Custom Production",I63,J63),0)</f>
        <v>0</v>
      </c>
      <c r="L63" s="66">
        <f>IF(E63&lt;&gt;"",LOOKUP(E63,$A$113:$A$133,$C$113:$C$133)*J63,0)</f>
        <v>0</v>
      </c>
      <c r="M63" s="66">
        <f>IF(E63&lt;&gt;"",LOOKUP(E63,$A$113:$A$133,$D$113:$D$133)*I63,0)</f>
        <v>0</v>
      </c>
      <c r="N63" s="66">
        <f>IF(E63&lt;&gt;"",LOOKUP(E63,$A$113:$A$133,$E$113:$E$133)*I63,0)</f>
        <v>0</v>
      </c>
      <c r="O63" s="66">
        <f>IF(E63&lt;&gt;"",LOOKUP(E63,$A$113:$A$133,$F$113:$F$133)*I63,0)</f>
        <v>0</v>
      </c>
      <c r="P63" s="66">
        <f>IF(E63&lt;&gt;"",LOOKUP(E63,$A$113:$A$133,$G$113:$G$133)*IF(OR(E63="West 1",E63="West 2"),I63,J63),0)</f>
        <v>0</v>
      </c>
      <c r="Q63" s="66">
        <f>IF(E63&lt;&gt;"",LOOKUP(E63,$A$113:$A$133,$H$113:$H$133)*J63,0)</f>
        <v>0</v>
      </c>
      <c r="R63" s="66">
        <f>IF(E63&lt;&gt;"",LOOKUP(E63,$A$113:$A$133,$I$113:$I$133)*J63,0)</f>
        <v>0</v>
      </c>
      <c r="S63" s="67">
        <f>IF(E63&lt;&gt;"",LOOKUP(E63,$A$113:$A$133,$J$113:$J$133)*J63,0)</f>
        <v>0</v>
      </c>
      <c r="T63" s="68">
        <f t="shared" si="8"/>
        <v>0</v>
      </c>
      <c r="U63" s="14"/>
      <c r="V63" s="14"/>
      <c r="W63" s="14"/>
      <c r="X63" s="14"/>
      <c r="Y63" s="14"/>
      <c r="Z63" s="14"/>
      <c r="AA63" s="14"/>
      <c r="AB63" s="14"/>
      <c r="AC63" s="15"/>
    </row>
    <row r="64" spans="1:29" ht="12.75">
      <c r="A64" s="9"/>
      <c r="B64" s="5"/>
      <c r="C64" s="5"/>
      <c r="D64" s="3"/>
      <c r="E64" s="137"/>
      <c r="F64" s="7"/>
      <c r="G64" s="7"/>
      <c r="H64" s="7"/>
      <c r="I64" s="2">
        <f t="shared" si="7"/>
        <v>0</v>
      </c>
      <c r="J64" s="10">
        <f t="shared" si="2"/>
        <v>0</v>
      </c>
      <c r="K64" s="65">
        <f>IF(E64&lt;&gt;"",LOOKUP(E64,$A$113:$A$133,$B$113:$B$133)*IF(E64="Custom Production",I64,J64),0)</f>
        <v>0</v>
      </c>
      <c r="L64" s="66">
        <f>IF(E64&lt;&gt;"",LOOKUP(E64,$A$113:$A$133,$C$113:$C$133)*J64,0)</f>
        <v>0</v>
      </c>
      <c r="M64" s="66">
        <f>IF(E64&lt;&gt;"",LOOKUP(E64,$A$113:$A$133,$D$113:$D$133)*I64,0)</f>
        <v>0</v>
      </c>
      <c r="N64" s="66">
        <f>IF(E64&lt;&gt;"",LOOKUP(E64,$A$113:$A$133,$E$113:$E$133)*I64,0)</f>
        <v>0</v>
      </c>
      <c r="O64" s="66">
        <f>IF(E64&lt;&gt;"",LOOKUP(E64,$A$113:$A$133,$F$113:$F$133)*I64,0)</f>
        <v>0</v>
      </c>
      <c r="P64" s="66">
        <f>IF(E64&lt;&gt;"",LOOKUP(E64,$A$113:$A$133,$G$113:$G$133)*IF(OR(E64="West 1",E64="West 2"),I64,J64),0)</f>
        <v>0</v>
      </c>
      <c r="Q64" s="66">
        <f>IF(E64&lt;&gt;"",LOOKUP(E64,$A$113:$A$133,$H$113:$H$133)*J64,0)</f>
        <v>0</v>
      </c>
      <c r="R64" s="66">
        <f>IF(E64&lt;&gt;"",LOOKUP(E64,$A$113:$A$133,$I$113:$I$133)*J64,0)</f>
        <v>0</v>
      </c>
      <c r="S64" s="67">
        <f>IF(E64&lt;&gt;"",LOOKUP(E64,$A$113:$A$133,$J$113:$J$133)*J64,0)</f>
        <v>0</v>
      </c>
      <c r="T64" s="68">
        <f t="shared" si="8"/>
        <v>0</v>
      </c>
      <c r="U64" s="14"/>
      <c r="V64" s="14"/>
      <c r="W64" s="14"/>
      <c r="X64" s="14"/>
      <c r="Y64" s="14"/>
      <c r="Z64" s="14"/>
      <c r="AA64" s="14"/>
      <c r="AB64" s="14"/>
      <c r="AC64" s="15"/>
    </row>
    <row r="65" spans="1:29" ht="12.75">
      <c r="A65" s="9"/>
      <c r="B65" s="5"/>
      <c r="C65" s="5"/>
      <c r="D65" s="3"/>
      <c r="E65" s="4"/>
      <c r="F65" s="7"/>
      <c r="G65" s="7"/>
      <c r="H65" s="7"/>
      <c r="I65" s="2">
        <f t="shared" si="7"/>
        <v>0</v>
      </c>
      <c r="J65" s="10">
        <f t="shared" si="2"/>
        <v>0</v>
      </c>
      <c r="K65" s="65">
        <f>IF(E65&lt;&gt;"",LOOKUP(E65,$A$113:$A$133,$B$113:$B$133)*IF(E65="Custom Production",I65,J65),0)</f>
        <v>0</v>
      </c>
      <c r="L65" s="66">
        <f>IF(E65&lt;&gt;"",LOOKUP(E65,$A$113:$A$133,$C$113:$C$133)*J65,0)</f>
        <v>0</v>
      </c>
      <c r="M65" s="66">
        <f>IF(E65&lt;&gt;"",LOOKUP(E65,$A$113:$A$133,$D$113:$D$133)*I65,0)</f>
        <v>0</v>
      </c>
      <c r="N65" s="66">
        <f>IF(E65&lt;&gt;"",LOOKUP(E65,$A$113:$A$133,$E$113:$E$133)*I65,0)</f>
        <v>0</v>
      </c>
      <c r="O65" s="66">
        <f>IF(E65&lt;&gt;"",LOOKUP(E65,$A$113:$A$133,$F$113:$F$133)*I65,0)</f>
        <v>0</v>
      </c>
      <c r="P65" s="66">
        <f>IF(E65&lt;&gt;"",LOOKUP(E65,$A$113:$A$133,$G$113:$G$133)*IF(OR(E65="West 1",E65="West 2"),I65,J65),0)</f>
        <v>0</v>
      </c>
      <c r="Q65" s="66">
        <f>IF(E65&lt;&gt;"",LOOKUP(E65,$A$113:$A$133,$H$113:$H$133)*J65,0)</f>
        <v>0</v>
      </c>
      <c r="R65" s="66">
        <f>IF(E65&lt;&gt;"",LOOKUP(E65,$A$113:$A$133,$I$113:$I$133)*J65,0)</f>
        <v>0</v>
      </c>
      <c r="S65" s="67">
        <f>IF(E65&lt;&gt;"",LOOKUP(E65,$A$113:$A$133,$J$113:$J$133)*J65,0)</f>
        <v>0</v>
      </c>
      <c r="T65" s="68">
        <f t="shared" si="8"/>
        <v>0</v>
      </c>
      <c r="U65" s="14"/>
      <c r="V65" s="14"/>
      <c r="W65" s="14"/>
      <c r="X65" s="14"/>
      <c r="Y65" s="14"/>
      <c r="Z65" s="14"/>
      <c r="AA65" s="14"/>
      <c r="AB65" s="14"/>
      <c r="AC65" s="15"/>
    </row>
    <row r="66" spans="1:29" ht="12.75">
      <c r="A66" s="9"/>
      <c r="B66" s="5"/>
      <c r="C66" s="5"/>
      <c r="D66" s="3"/>
      <c r="E66" s="4"/>
      <c r="F66" s="7"/>
      <c r="G66" s="7"/>
      <c r="H66" s="7"/>
      <c r="I66" s="2">
        <f t="shared" si="7"/>
        <v>0</v>
      </c>
      <c r="J66" s="10">
        <f t="shared" si="2"/>
        <v>0</v>
      </c>
      <c r="K66" s="65">
        <f>IF(E66&lt;&gt;"",LOOKUP(E66,$A$113:$A$133,$B$113:$B$133)*IF(E66="Custom Production",I66,J66),0)</f>
        <v>0</v>
      </c>
      <c r="L66" s="66">
        <f>IF(E66&lt;&gt;"",LOOKUP(E66,$A$113:$A$133,$C$113:$C$133)*J66,0)</f>
        <v>0</v>
      </c>
      <c r="M66" s="66">
        <f>IF(E66&lt;&gt;"",LOOKUP(E66,$A$113:$A$133,$D$113:$D$133)*I66,0)</f>
        <v>0</v>
      </c>
      <c r="N66" s="66">
        <f>IF(E66&lt;&gt;"",LOOKUP(E66,$A$113:$A$133,$E$113:$E$133)*I66,0)</f>
        <v>0</v>
      </c>
      <c r="O66" s="66">
        <f>IF(E66&lt;&gt;"",LOOKUP(E66,$A$113:$A$133,$F$113:$F$133)*I66,0)</f>
        <v>0</v>
      </c>
      <c r="P66" s="66">
        <f>IF(E66&lt;&gt;"",LOOKUP(E66,$A$113:$A$133,$G$113:$G$133)*IF(OR(E66="West 1",E66="West 2"),I66,J66),0)</f>
        <v>0</v>
      </c>
      <c r="Q66" s="66">
        <f>IF(E66&lt;&gt;"",LOOKUP(E66,$A$113:$A$133,$H$113:$H$133)*J66,0)</f>
        <v>0</v>
      </c>
      <c r="R66" s="66">
        <f>IF(E66&lt;&gt;"",LOOKUP(E66,$A$113:$A$133,$I$113:$I$133)*J66,0)</f>
        <v>0</v>
      </c>
      <c r="S66" s="67">
        <f>IF(E66&lt;&gt;"",LOOKUP(E66,$A$113:$A$133,$J$113:$J$133)*J66,0)</f>
        <v>0</v>
      </c>
      <c r="T66" s="68">
        <f t="shared" si="8"/>
        <v>0</v>
      </c>
      <c r="U66" s="14"/>
      <c r="V66" s="14"/>
      <c r="W66" s="14"/>
      <c r="X66" s="14"/>
      <c r="Y66" s="14"/>
      <c r="Z66" s="14"/>
      <c r="AA66" s="14"/>
      <c r="AB66" s="14"/>
      <c r="AC66" s="15"/>
    </row>
    <row r="67" spans="1:29" ht="13.5" thickBot="1">
      <c r="A67" s="9"/>
      <c r="B67" s="5"/>
      <c r="C67" s="5"/>
      <c r="D67" s="3"/>
      <c r="E67" s="4"/>
      <c r="F67" s="7"/>
      <c r="G67" s="7"/>
      <c r="H67" s="7"/>
      <c r="I67" s="2">
        <f t="shared" si="7"/>
        <v>0</v>
      </c>
      <c r="J67" s="10">
        <f t="shared" si="2"/>
        <v>0</v>
      </c>
      <c r="K67" s="65">
        <f>IF(E67&lt;&gt;"",LOOKUP(E67,$A$113:$A$133,$B$113:$B$133)*IF(E67="Custom Production",I67,J67),0)</f>
        <v>0</v>
      </c>
      <c r="L67" s="66">
        <f>IF(E67&lt;&gt;"",LOOKUP(E67,$A$113:$A$133,$C$113:$C$133)*J67,0)</f>
        <v>0</v>
      </c>
      <c r="M67" s="66">
        <f>IF(E67&lt;&gt;"",LOOKUP(E67,$A$113:$A$133,$D$113:$D$133)*I67,0)</f>
        <v>0</v>
      </c>
      <c r="N67" s="66">
        <f>IF(E67&lt;&gt;"",LOOKUP(E67,$A$113:$A$133,$E$113:$E$133)*I67,0)</f>
        <v>0</v>
      </c>
      <c r="O67" s="66">
        <f>IF(E67&lt;&gt;"",LOOKUP(E67,$A$113:$A$133,$F$113:$F$133)*I67,0)</f>
        <v>0</v>
      </c>
      <c r="P67" s="66">
        <f>IF(E67&lt;&gt;"",LOOKUP(E67,$A$113:$A$133,$G$113:$G$133)*IF(OR(E67="West 1",E67="West 2"),I67,J67),0)</f>
        <v>0</v>
      </c>
      <c r="Q67" s="66">
        <f>IF(E67&lt;&gt;"",LOOKUP(E67,$A$113:$A$133,$H$113:$H$133)*J67,0)</f>
        <v>0</v>
      </c>
      <c r="R67" s="66">
        <f>IF(E67&lt;&gt;"",LOOKUP(E67,$A$113:$A$133,$I$113:$I$133)*J67,0)</f>
        <v>0</v>
      </c>
      <c r="S67" s="67">
        <f>IF(E67&lt;&gt;"",LOOKUP(E67,$A$113:$A$133,$J$113:$J$133)*J67,0)</f>
        <v>0</v>
      </c>
      <c r="T67" s="68">
        <f t="shared" si="8"/>
        <v>0</v>
      </c>
      <c r="U67" s="103"/>
      <c r="V67" s="103"/>
      <c r="W67" s="103"/>
      <c r="X67" s="103"/>
      <c r="Y67" s="103"/>
      <c r="Z67" s="103"/>
      <c r="AA67" s="103"/>
      <c r="AB67" s="103"/>
      <c r="AC67" s="42"/>
    </row>
    <row r="68" spans="1:20" ht="12.75">
      <c r="A68" s="9"/>
      <c r="B68" s="5"/>
      <c r="C68" s="5"/>
      <c r="D68" s="3"/>
      <c r="E68" s="4"/>
      <c r="F68" s="7"/>
      <c r="G68" s="7"/>
      <c r="H68" s="7"/>
      <c r="I68" s="2">
        <f t="shared" si="7"/>
        <v>0</v>
      </c>
      <c r="J68" s="10">
        <f t="shared" si="2"/>
        <v>0</v>
      </c>
      <c r="K68" s="65">
        <f>IF(E68&lt;&gt;"",LOOKUP(E68,$A$113:$A$133,$B$113:$B$133)*IF(E68="Custom Production",I68,J68),0)</f>
        <v>0</v>
      </c>
      <c r="L68" s="66">
        <f>IF(E68&lt;&gt;"",LOOKUP(E68,$A$113:$A$133,$C$113:$C$133)*J68,0)</f>
        <v>0</v>
      </c>
      <c r="M68" s="66">
        <f>IF(E68&lt;&gt;"",LOOKUP(E68,$A$113:$A$133,$D$113:$D$133)*I68,0)</f>
        <v>0</v>
      </c>
      <c r="N68" s="66">
        <f>IF(E68&lt;&gt;"",LOOKUP(E68,$A$113:$A$133,$E$113:$E$133)*I68,0)</f>
        <v>0</v>
      </c>
      <c r="O68" s="66">
        <f>IF(E68&lt;&gt;"",LOOKUP(E68,$A$113:$A$133,$F$113:$F$133)*I68,0)</f>
        <v>0</v>
      </c>
      <c r="P68" s="66">
        <f>IF(E68&lt;&gt;"",LOOKUP(E68,$A$113:$A$133,$G$113:$G$133)*IF(OR(E68="West 1",E68="West 2"),I68,J68),0)</f>
        <v>0</v>
      </c>
      <c r="Q68" s="66">
        <f>IF(E68&lt;&gt;"",LOOKUP(E68,$A$113:$A$133,$H$113:$H$133)*J68,0)</f>
        <v>0</v>
      </c>
      <c r="R68" s="66">
        <f>IF(E68&lt;&gt;"",LOOKUP(E68,$A$113:$A$133,$I$113:$I$133)*J68,0)</f>
        <v>0</v>
      </c>
      <c r="S68" s="67">
        <f>IF(E68&lt;&gt;"",LOOKUP(E68,$A$113:$A$133,$J$113:$J$133)*J68,0)</f>
        <v>0</v>
      </c>
      <c r="T68" s="68">
        <f t="shared" si="8"/>
        <v>0</v>
      </c>
    </row>
    <row r="69" spans="1:20" ht="12.75">
      <c r="A69" s="9"/>
      <c r="B69" s="5"/>
      <c r="C69" s="5"/>
      <c r="D69" s="3"/>
      <c r="E69" s="4"/>
      <c r="F69" s="7"/>
      <c r="G69" s="7"/>
      <c r="H69" s="7"/>
      <c r="I69" s="2">
        <f t="shared" si="7"/>
        <v>0</v>
      </c>
      <c r="J69" s="10">
        <f t="shared" si="2"/>
        <v>0</v>
      </c>
      <c r="K69" s="65">
        <f>IF(E69&lt;&gt;"",LOOKUP(E69,$A$113:$A$133,$B$113:$B$133)*IF(E69="Custom Production",I69,J69),0)</f>
        <v>0</v>
      </c>
      <c r="L69" s="66">
        <f>IF(E69&lt;&gt;"",LOOKUP(E69,$A$113:$A$133,$C$113:$C$133)*J69,0)</f>
        <v>0</v>
      </c>
      <c r="M69" s="66">
        <f>IF(E69&lt;&gt;"",LOOKUP(E69,$A$113:$A$133,$D$113:$D$133)*I69,0)</f>
        <v>0</v>
      </c>
      <c r="N69" s="66">
        <f>IF(E69&lt;&gt;"",LOOKUP(E69,$A$113:$A$133,$E$113:$E$133)*I69,0)</f>
        <v>0</v>
      </c>
      <c r="O69" s="66">
        <f>IF(E69&lt;&gt;"",LOOKUP(E69,$A$113:$A$133,$F$113:$F$133)*I69,0)</f>
        <v>0</v>
      </c>
      <c r="P69" s="66">
        <f>IF(E69&lt;&gt;"",LOOKUP(E69,$A$113:$A$133,$G$113:$G$133)*IF(OR(E69="West 1",E69="West 2"),I69,J69),0)</f>
        <v>0</v>
      </c>
      <c r="Q69" s="66">
        <f>IF(E69&lt;&gt;"",LOOKUP(E69,$A$113:$A$133,$H$113:$H$133)*J69,0)</f>
        <v>0</v>
      </c>
      <c r="R69" s="66">
        <f>IF(E69&lt;&gt;"",LOOKUP(E69,$A$113:$A$133,$I$113:$I$133)*J69,0)</f>
        <v>0</v>
      </c>
      <c r="S69" s="67">
        <f>IF(E69&lt;&gt;"",LOOKUP(E69,$A$113:$A$133,$J$113:$J$133)*J69,0)</f>
        <v>0</v>
      </c>
      <c r="T69" s="68">
        <f t="shared" si="8"/>
        <v>0</v>
      </c>
    </row>
    <row r="70" spans="1:20" ht="12.75">
      <c r="A70" s="9"/>
      <c r="B70" s="5"/>
      <c r="C70" s="5"/>
      <c r="D70" s="3"/>
      <c r="E70" s="4"/>
      <c r="F70" s="7"/>
      <c r="G70" s="7"/>
      <c r="H70" s="7"/>
      <c r="I70" s="2">
        <f t="shared" si="7"/>
        <v>0</v>
      </c>
      <c r="J70" s="10">
        <f aca="true" t="shared" si="9" ref="J70:J101">F70+G70*1.5+H70*2</f>
        <v>0</v>
      </c>
      <c r="K70" s="65">
        <f>IF(E70&lt;&gt;"",LOOKUP(E70,$A$113:$A$133,$B$113:$B$133)*IF(E70="Custom Production",I70,J70),0)</f>
        <v>0</v>
      </c>
      <c r="L70" s="66">
        <f>IF(E70&lt;&gt;"",LOOKUP(E70,$A$113:$A$133,$C$113:$C$133)*J70,0)</f>
        <v>0</v>
      </c>
      <c r="M70" s="66">
        <f>IF(E70&lt;&gt;"",LOOKUP(E70,$A$113:$A$133,$D$113:$D$133)*I70,0)</f>
        <v>0</v>
      </c>
      <c r="N70" s="66">
        <f>IF(E70&lt;&gt;"",LOOKUP(E70,$A$113:$A$133,$E$113:$E$133)*I70,0)</f>
        <v>0</v>
      </c>
      <c r="O70" s="66">
        <f>IF(E70&lt;&gt;"",LOOKUP(E70,$A$113:$A$133,$F$113:$F$133)*I70,0)</f>
        <v>0</v>
      </c>
      <c r="P70" s="66">
        <f>IF(E70&lt;&gt;"",LOOKUP(E70,$A$113:$A$133,$G$113:$G$133)*IF(OR(E70="West 1",E70="West 2"),I70,J70),0)</f>
        <v>0</v>
      </c>
      <c r="Q70" s="66">
        <f>IF(E70&lt;&gt;"",LOOKUP(E70,$A$113:$A$133,$H$113:$H$133)*J70,0)</f>
        <v>0</v>
      </c>
      <c r="R70" s="66">
        <f>IF(E70&lt;&gt;"",LOOKUP(E70,$A$113:$A$133,$I$113:$I$133)*J70,0)</f>
        <v>0</v>
      </c>
      <c r="S70" s="67">
        <f>IF(E70&lt;&gt;"",LOOKUP(E70,$A$113:$A$133,$J$113:$J$133)*J70,0)</f>
        <v>0</v>
      </c>
      <c r="T70" s="68">
        <f t="shared" si="8"/>
        <v>0</v>
      </c>
    </row>
    <row r="71" spans="1:20" ht="12.75">
      <c r="A71" s="9"/>
      <c r="B71" s="5"/>
      <c r="C71" s="5"/>
      <c r="D71" s="3"/>
      <c r="E71" s="4"/>
      <c r="F71" s="7"/>
      <c r="G71" s="7"/>
      <c r="H71" s="7"/>
      <c r="I71" s="2">
        <f t="shared" si="7"/>
        <v>0</v>
      </c>
      <c r="J71" s="10">
        <f t="shared" si="9"/>
        <v>0</v>
      </c>
      <c r="K71" s="65">
        <f>IF(E71&lt;&gt;"",LOOKUP(E71,$A$113:$A$133,$B$113:$B$133)*IF(E71="Custom Production",I71,J71),0)</f>
        <v>0</v>
      </c>
      <c r="L71" s="66">
        <f>IF(E71&lt;&gt;"",LOOKUP(E71,$A$113:$A$133,$C$113:$C$133)*J71,0)</f>
        <v>0</v>
      </c>
      <c r="M71" s="66">
        <f>IF(E71&lt;&gt;"",LOOKUP(E71,$A$113:$A$133,$D$113:$D$133)*I71,0)</f>
        <v>0</v>
      </c>
      <c r="N71" s="66">
        <f>IF(E71&lt;&gt;"",LOOKUP(E71,$A$113:$A$133,$E$113:$E$133)*I71,0)</f>
        <v>0</v>
      </c>
      <c r="O71" s="66">
        <f>IF(E71&lt;&gt;"",LOOKUP(E71,$A$113:$A$133,$F$113:$F$133)*I71,0)</f>
        <v>0</v>
      </c>
      <c r="P71" s="66">
        <f>IF(E71&lt;&gt;"",LOOKUP(E71,$A$113:$A$133,$G$113:$G$133)*IF(OR(E71="West 1",E71="West 2"),I71,J71),0)</f>
        <v>0</v>
      </c>
      <c r="Q71" s="66">
        <f>IF(E71&lt;&gt;"",LOOKUP(E71,$A$113:$A$133,$H$113:$H$133)*J71,0)</f>
        <v>0</v>
      </c>
      <c r="R71" s="66">
        <f>IF(E71&lt;&gt;"",LOOKUP(E71,$A$113:$A$133,$I$113:$I$133)*J71,0)</f>
        <v>0</v>
      </c>
      <c r="S71" s="67">
        <f>IF(E71&lt;&gt;"",LOOKUP(E71,$A$113:$A$133,$J$113:$J$133)*J71,0)</f>
        <v>0</v>
      </c>
      <c r="T71" s="68">
        <f t="shared" si="8"/>
        <v>0</v>
      </c>
    </row>
    <row r="72" spans="1:20" ht="12.75">
      <c r="A72" s="9"/>
      <c r="B72" s="5"/>
      <c r="C72" s="5"/>
      <c r="D72" s="3"/>
      <c r="E72" s="4"/>
      <c r="F72" s="7"/>
      <c r="G72" s="7"/>
      <c r="H72" s="7"/>
      <c r="I72" s="2">
        <f t="shared" si="7"/>
        <v>0</v>
      </c>
      <c r="J72" s="10">
        <f t="shared" si="9"/>
        <v>0</v>
      </c>
      <c r="K72" s="65">
        <f>IF(E72&lt;&gt;"",LOOKUP(E72,$A$113:$A$133,$B$113:$B$133)*IF(E72="Custom Production",I72,J72),0)</f>
        <v>0</v>
      </c>
      <c r="L72" s="66">
        <f>IF(E72&lt;&gt;"",LOOKUP(E72,$A$113:$A$133,$C$113:$C$133)*J72,0)</f>
        <v>0</v>
      </c>
      <c r="M72" s="66">
        <f>IF(E72&lt;&gt;"",LOOKUP(E72,$A$113:$A$133,$D$113:$D$133)*I72,0)</f>
        <v>0</v>
      </c>
      <c r="N72" s="66">
        <f>IF(E72&lt;&gt;"",LOOKUP(E72,$A$113:$A$133,$E$113:$E$133)*I72,0)</f>
        <v>0</v>
      </c>
      <c r="O72" s="66">
        <f>IF(E72&lt;&gt;"",LOOKUP(E72,$A$113:$A$133,$F$113:$F$133)*I72,0)</f>
        <v>0</v>
      </c>
      <c r="P72" s="66">
        <f>IF(E72&lt;&gt;"",LOOKUP(E72,$A$113:$A$133,$G$113:$G$133)*IF(OR(E72="West 1",E72="West 2"),I72,J72),0)</f>
        <v>0</v>
      </c>
      <c r="Q72" s="66">
        <f>IF(E72&lt;&gt;"",LOOKUP(E72,$A$113:$A$133,$H$113:$H$133)*J72,0)</f>
        <v>0</v>
      </c>
      <c r="R72" s="66">
        <f>IF(E72&lt;&gt;"",LOOKUP(E72,$A$113:$A$133,$I$113:$I$133)*J72,0)</f>
        <v>0</v>
      </c>
      <c r="S72" s="67">
        <f>IF(E72&lt;&gt;"",LOOKUP(E72,$A$113:$A$133,$J$113:$J$133)*J72,0)</f>
        <v>0</v>
      </c>
      <c r="T72" s="68">
        <f t="shared" si="8"/>
        <v>0</v>
      </c>
    </row>
    <row r="73" spans="1:20" ht="12.75">
      <c r="A73" s="9"/>
      <c r="B73" s="5"/>
      <c r="C73" s="5"/>
      <c r="D73" s="3"/>
      <c r="E73" s="4"/>
      <c r="F73" s="7"/>
      <c r="G73" s="7"/>
      <c r="H73" s="7"/>
      <c r="I73" s="2">
        <f t="shared" si="7"/>
        <v>0</v>
      </c>
      <c r="J73" s="10">
        <f t="shared" si="9"/>
        <v>0</v>
      </c>
      <c r="K73" s="65">
        <f>IF(E73&lt;&gt;"",LOOKUP(E73,$A$113:$A$133,$B$113:$B$133)*IF(E73="Custom Production",I73,J73),0)</f>
        <v>0</v>
      </c>
      <c r="L73" s="66">
        <f>IF(E73&lt;&gt;"",LOOKUP(E73,$A$113:$A$133,$C$113:$C$133)*J73,0)</f>
        <v>0</v>
      </c>
      <c r="M73" s="66">
        <f>IF(E73&lt;&gt;"",LOOKUP(E73,$A$113:$A$133,$D$113:$D$133)*I73,0)</f>
        <v>0</v>
      </c>
      <c r="N73" s="66">
        <f>IF(E73&lt;&gt;"",LOOKUP(E73,$A$113:$A$133,$E$113:$E$133)*I73,0)</f>
        <v>0</v>
      </c>
      <c r="O73" s="66">
        <f>IF(E73&lt;&gt;"",LOOKUP(E73,$A$113:$A$133,$F$113:$F$133)*I73,0)</f>
        <v>0</v>
      </c>
      <c r="P73" s="66">
        <f>IF(E73&lt;&gt;"",LOOKUP(E73,$A$113:$A$133,$G$113:$G$133)*IF(OR(E73="West 1",E73="West 2"),I73,J73),0)</f>
        <v>0</v>
      </c>
      <c r="Q73" s="66">
        <f>IF(E73&lt;&gt;"",LOOKUP(E73,$A$113:$A$133,$H$113:$H$133)*J73,0)</f>
        <v>0</v>
      </c>
      <c r="R73" s="66">
        <f>IF(E73&lt;&gt;"",LOOKUP(E73,$A$113:$A$133,$I$113:$I$133)*J73,0)</f>
        <v>0</v>
      </c>
      <c r="S73" s="67">
        <f>IF(E73&lt;&gt;"",LOOKUP(E73,$A$113:$A$133,$J$113:$J$133)*J73,0)</f>
        <v>0</v>
      </c>
      <c r="T73" s="68">
        <f t="shared" si="8"/>
        <v>0</v>
      </c>
    </row>
    <row r="74" spans="1:20" ht="12.75">
      <c r="A74" s="9"/>
      <c r="B74" s="5"/>
      <c r="C74" s="5"/>
      <c r="D74" s="3"/>
      <c r="E74" s="4"/>
      <c r="F74" s="7"/>
      <c r="G74" s="7"/>
      <c r="H74" s="7"/>
      <c r="I74" s="2">
        <f t="shared" si="7"/>
        <v>0</v>
      </c>
      <c r="J74" s="10">
        <f t="shared" si="9"/>
        <v>0</v>
      </c>
      <c r="K74" s="65">
        <f>IF(E74&lt;&gt;"",LOOKUP(E74,$A$113:$A$133,$B$113:$B$133)*IF(E74="Custom Production",I74,J74),0)</f>
        <v>0</v>
      </c>
      <c r="L74" s="66">
        <f>IF(E74&lt;&gt;"",LOOKUP(E74,$A$113:$A$133,$C$113:$C$133)*J74,0)</f>
        <v>0</v>
      </c>
      <c r="M74" s="66">
        <f>IF(E74&lt;&gt;"",LOOKUP(E74,$A$113:$A$133,$D$113:$D$133)*I74,0)</f>
        <v>0</v>
      </c>
      <c r="N74" s="66">
        <f>IF(E74&lt;&gt;"",LOOKUP(E74,$A$113:$A$133,$E$113:$E$133)*I74,0)</f>
        <v>0</v>
      </c>
      <c r="O74" s="66">
        <f>IF(E74&lt;&gt;"",LOOKUP(E74,$A$113:$A$133,$F$113:$F$133)*I74,0)</f>
        <v>0</v>
      </c>
      <c r="P74" s="66">
        <f>IF(E74&lt;&gt;"",LOOKUP(E74,$A$113:$A$133,$G$113:$G$133)*IF(OR(E74="West 1",E74="West 2"),I74,J74),0)</f>
        <v>0</v>
      </c>
      <c r="Q74" s="66">
        <f>IF(E74&lt;&gt;"",LOOKUP(E74,$A$113:$A$133,$H$113:$H$133)*J74,0)</f>
        <v>0</v>
      </c>
      <c r="R74" s="66">
        <f>IF(E74&lt;&gt;"",LOOKUP(E74,$A$113:$A$133,$I$113:$I$133)*J74,0)</f>
        <v>0</v>
      </c>
      <c r="S74" s="67">
        <f>IF(E74&lt;&gt;"",LOOKUP(E74,$A$113:$A$133,$J$113:$J$133)*J74,0)</f>
        <v>0</v>
      </c>
      <c r="T74" s="68">
        <f t="shared" si="8"/>
        <v>0</v>
      </c>
    </row>
    <row r="75" spans="1:20" ht="12.75">
      <c r="A75" s="9"/>
      <c r="B75" s="5"/>
      <c r="C75" s="5"/>
      <c r="D75" s="3"/>
      <c r="E75" s="4"/>
      <c r="F75" s="7"/>
      <c r="G75" s="7"/>
      <c r="H75" s="7"/>
      <c r="I75" s="2">
        <f t="shared" si="7"/>
        <v>0</v>
      </c>
      <c r="J75" s="10">
        <f t="shared" si="9"/>
        <v>0</v>
      </c>
      <c r="K75" s="65">
        <f>IF(E75&lt;&gt;"",LOOKUP(E75,$A$113:$A$133,$B$113:$B$133)*IF(E75="Custom Production",I75,J75),0)</f>
        <v>0</v>
      </c>
      <c r="L75" s="66">
        <f>IF(E75&lt;&gt;"",LOOKUP(E75,$A$113:$A$133,$C$113:$C$133)*J75,0)</f>
        <v>0</v>
      </c>
      <c r="M75" s="66">
        <f>IF(E75&lt;&gt;"",LOOKUP(E75,$A$113:$A$133,$D$113:$D$133)*I75,0)</f>
        <v>0</v>
      </c>
      <c r="N75" s="66">
        <f>IF(E75&lt;&gt;"",LOOKUP(E75,$A$113:$A$133,$E$113:$E$133)*I75,0)</f>
        <v>0</v>
      </c>
      <c r="O75" s="66">
        <f>IF(E75&lt;&gt;"",LOOKUP(E75,$A$113:$A$133,$F$113:$F$133)*I75,0)</f>
        <v>0</v>
      </c>
      <c r="P75" s="66">
        <f>IF(E75&lt;&gt;"",LOOKUP(E75,$A$113:$A$133,$G$113:$G$133)*IF(OR(E75="West 1",E75="West 2"),I75,J75),0)</f>
        <v>0</v>
      </c>
      <c r="Q75" s="66">
        <f>IF(E75&lt;&gt;"",LOOKUP(E75,$A$113:$A$133,$H$113:$H$133)*J75,0)</f>
        <v>0</v>
      </c>
      <c r="R75" s="66">
        <f>IF(E75&lt;&gt;"",LOOKUP(E75,$A$113:$A$133,$I$113:$I$133)*J75,0)</f>
        <v>0</v>
      </c>
      <c r="S75" s="67">
        <f>IF(E75&lt;&gt;"",LOOKUP(E75,$A$113:$A$133,$J$113:$J$133)*J75,0)</f>
        <v>0</v>
      </c>
      <c r="T75" s="68">
        <f t="shared" si="8"/>
        <v>0</v>
      </c>
    </row>
    <row r="76" spans="1:20" ht="12.75">
      <c r="A76" s="9"/>
      <c r="B76" s="5"/>
      <c r="C76" s="5"/>
      <c r="D76" s="3"/>
      <c r="E76" s="4"/>
      <c r="F76" s="7"/>
      <c r="G76" s="7"/>
      <c r="H76" s="7"/>
      <c r="I76" s="2">
        <f t="shared" si="7"/>
        <v>0</v>
      </c>
      <c r="J76" s="10">
        <f t="shared" si="9"/>
        <v>0</v>
      </c>
      <c r="K76" s="65">
        <f>IF(E76&lt;&gt;"",LOOKUP(E76,$A$113:$A$133,$B$113:$B$133)*IF(E76="Custom Production",I76,J76),0)</f>
        <v>0</v>
      </c>
      <c r="L76" s="66">
        <f>IF(E76&lt;&gt;"",LOOKUP(E76,$A$113:$A$133,$C$113:$C$133)*J76,0)</f>
        <v>0</v>
      </c>
      <c r="M76" s="66">
        <f>IF(E76&lt;&gt;"",LOOKUP(E76,$A$113:$A$133,$D$113:$D$133)*I76,0)</f>
        <v>0</v>
      </c>
      <c r="N76" s="66">
        <f>IF(E76&lt;&gt;"",LOOKUP(E76,$A$113:$A$133,$E$113:$E$133)*I76,0)</f>
        <v>0</v>
      </c>
      <c r="O76" s="66">
        <f>IF(E76&lt;&gt;"",LOOKUP(E76,$A$113:$A$133,$F$113:$F$133)*I76,0)</f>
        <v>0</v>
      </c>
      <c r="P76" s="66">
        <f>IF(E76&lt;&gt;"",LOOKUP(E76,$A$113:$A$133,$G$113:$G$133)*IF(OR(E76="West 1",E76="West 2"),I76,J76),0)</f>
        <v>0</v>
      </c>
      <c r="Q76" s="66">
        <f>IF(E76&lt;&gt;"",LOOKUP(E76,$A$113:$A$133,$H$113:$H$133)*J76,0)</f>
        <v>0</v>
      </c>
      <c r="R76" s="66">
        <f>IF(E76&lt;&gt;"",LOOKUP(E76,$A$113:$A$133,$I$113:$I$133)*J76,0)</f>
        <v>0</v>
      </c>
      <c r="S76" s="67">
        <f>IF(E76&lt;&gt;"",LOOKUP(E76,$A$113:$A$133,$J$113:$J$133)*J76,0)</f>
        <v>0</v>
      </c>
      <c r="T76" s="68">
        <f t="shared" si="8"/>
        <v>0</v>
      </c>
    </row>
    <row r="77" spans="1:20" ht="12.75">
      <c r="A77" s="9"/>
      <c r="B77" s="5"/>
      <c r="C77" s="5"/>
      <c r="D77" s="3"/>
      <c r="E77" s="4"/>
      <c r="F77" s="7"/>
      <c r="G77" s="7"/>
      <c r="H77" s="7"/>
      <c r="I77" s="2">
        <f t="shared" si="7"/>
        <v>0</v>
      </c>
      <c r="J77" s="10">
        <f t="shared" si="9"/>
        <v>0</v>
      </c>
      <c r="K77" s="65">
        <f>IF(E77&lt;&gt;"",LOOKUP(E77,$A$113:$A$133,$B$113:$B$133)*IF(E77="Custom Production",I77,J77),0)</f>
        <v>0</v>
      </c>
      <c r="L77" s="66">
        <f>IF(E77&lt;&gt;"",LOOKUP(E77,$A$113:$A$133,$C$113:$C$133)*J77,0)</f>
        <v>0</v>
      </c>
      <c r="M77" s="66">
        <f>IF(E77&lt;&gt;"",LOOKUP(E77,$A$113:$A$133,$D$113:$D$133)*I77,0)</f>
        <v>0</v>
      </c>
      <c r="N77" s="66">
        <f>IF(E77&lt;&gt;"",LOOKUP(E77,$A$113:$A$133,$E$113:$E$133)*I77,0)</f>
        <v>0</v>
      </c>
      <c r="O77" s="66">
        <f>IF(E77&lt;&gt;"",LOOKUP(E77,$A$113:$A$133,$F$113:$F$133)*I77,0)</f>
        <v>0</v>
      </c>
      <c r="P77" s="66">
        <f>IF(E77&lt;&gt;"",LOOKUP(E77,$A$113:$A$133,$G$113:$G$133)*IF(OR(E77="West 1",E77="West 2"),I77,J77),0)</f>
        <v>0</v>
      </c>
      <c r="Q77" s="66">
        <f>IF(E77&lt;&gt;"",LOOKUP(E77,$A$113:$A$133,$H$113:$H$133)*J77,0)</f>
        <v>0</v>
      </c>
      <c r="R77" s="66">
        <f>IF(E77&lt;&gt;"",LOOKUP(E77,$A$113:$A$133,$I$113:$I$133)*J77,0)</f>
        <v>0</v>
      </c>
      <c r="S77" s="67">
        <f>IF(E77&lt;&gt;"",LOOKUP(E77,$A$113:$A$133,$J$113:$J$133)*J77,0)</f>
        <v>0</v>
      </c>
      <c r="T77" s="68">
        <f t="shared" si="8"/>
        <v>0</v>
      </c>
    </row>
    <row r="78" spans="1:20" ht="12.75">
      <c r="A78" s="9"/>
      <c r="B78" s="5"/>
      <c r="C78" s="5"/>
      <c r="D78" s="3"/>
      <c r="E78" s="4"/>
      <c r="F78" s="7"/>
      <c r="G78" s="7"/>
      <c r="H78" s="7"/>
      <c r="I78" s="2">
        <f t="shared" si="7"/>
        <v>0</v>
      </c>
      <c r="J78" s="10">
        <f t="shared" si="9"/>
        <v>0</v>
      </c>
      <c r="K78" s="65">
        <f>IF(E78&lt;&gt;"",LOOKUP(E78,$A$113:$A$133,$B$113:$B$133)*IF(E78="Custom Production",I78,J78),0)</f>
        <v>0</v>
      </c>
      <c r="L78" s="66">
        <f>IF(E78&lt;&gt;"",LOOKUP(E78,$A$113:$A$133,$C$113:$C$133)*J78,0)</f>
        <v>0</v>
      </c>
      <c r="M78" s="66">
        <f>IF(E78&lt;&gt;"",LOOKUP(E78,$A$113:$A$133,$D$113:$D$133)*I78,0)</f>
        <v>0</v>
      </c>
      <c r="N78" s="66">
        <f>IF(E78&lt;&gt;"",LOOKUP(E78,$A$113:$A$133,$E$113:$E$133)*I78,0)</f>
        <v>0</v>
      </c>
      <c r="O78" s="66">
        <f>IF(E78&lt;&gt;"",LOOKUP(E78,$A$113:$A$133,$F$113:$F$133)*I78,0)</f>
        <v>0</v>
      </c>
      <c r="P78" s="66">
        <f>IF(E78&lt;&gt;"",LOOKUP(E78,$A$113:$A$133,$G$113:$G$133)*IF(OR(E78="West 1",E78="West 2"),I78,J78),0)</f>
        <v>0</v>
      </c>
      <c r="Q78" s="66">
        <f>IF(E78&lt;&gt;"",LOOKUP(E78,$A$113:$A$133,$H$113:$H$133)*J78,0)</f>
        <v>0</v>
      </c>
      <c r="R78" s="66">
        <f>IF(E78&lt;&gt;"",LOOKUP(E78,$A$113:$A$133,$I$113:$I$133)*J78,0)</f>
        <v>0</v>
      </c>
      <c r="S78" s="67">
        <f>IF(E78&lt;&gt;"",LOOKUP(E78,$A$113:$A$133,$J$113:$J$133)*J78,0)</f>
        <v>0</v>
      </c>
      <c r="T78" s="68">
        <f t="shared" si="8"/>
        <v>0</v>
      </c>
    </row>
    <row r="79" spans="1:20" ht="12.75">
      <c r="A79" s="9"/>
      <c r="B79" s="5"/>
      <c r="C79" s="5"/>
      <c r="D79" s="3"/>
      <c r="E79" s="4"/>
      <c r="F79" s="7"/>
      <c r="G79" s="7"/>
      <c r="H79" s="7"/>
      <c r="I79" s="2">
        <f t="shared" si="7"/>
        <v>0</v>
      </c>
      <c r="J79" s="10">
        <f t="shared" si="9"/>
        <v>0</v>
      </c>
      <c r="K79" s="65">
        <f>IF(E79&lt;&gt;"",LOOKUP(E79,$A$113:$A$133,$B$113:$B$133)*IF(E79="Custom Production",I79,J79),0)</f>
        <v>0</v>
      </c>
      <c r="L79" s="66">
        <f>IF(E79&lt;&gt;"",LOOKUP(E79,$A$113:$A$133,$C$113:$C$133)*J79,0)</f>
        <v>0</v>
      </c>
      <c r="M79" s="66">
        <f>IF(E79&lt;&gt;"",LOOKUP(E79,$A$113:$A$133,$D$113:$D$133)*I79,0)</f>
        <v>0</v>
      </c>
      <c r="N79" s="66">
        <f>IF(E79&lt;&gt;"",LOOKUP(E79,$A$113:$A$133,$E$113:$E$133)*I79,0)</f>
        <v>0</v>
      </c>
      <c r="O79" s="66">
        <f>IF(E79&lt;&gt;"",LOOKUP(E79,$A$113:$A$133,$F$113:$F$133)*I79,0)</f>
        <v>0</v>
      </c>
      <c r="P79" s="66">
        <f>IF(E79&lt;&gt;"",LOOKUP(E79,$A$113:$A$133,$G$113:$G$133)*IF(OR(E79="West 1",E79="West 2"),I79,J79),0)</f>
        <v>0</v>
      </c>
      <c r="Q79" s="66">
        <f>IF(E79&lt;&gt;"",LOOKUP(E79,$A$113:$A$133,$H$113:$H$133)*J79,0)</f>
        <v>0</v>
      </c>
      <c r="R79" s="66">
        <f>IF(E79&lt;&gt;"",LOOKUP(E79,$A$113:$A$133,$I$113:$I$133)*J79,0)</f>
        <v>0</v>
      </c>
      <c r="S79" s="67">
        <f>IF(E79&lt;&gt;"",LOOKUP(E79,$A$113:$A$133,$J$113:$J$133)*J79,0)</f>
        <v>0</v>
      </c>
      <c r="T79" s="68">
        <f t="shared" si="8"/>
        <v>0</v>
      </c>
    </row>
    <row r="80" spans="1:20" ht="12.75">
      <c r="A80" s="9"/>
      <c r="B80" s="5"/>
      <c r="C80" s="5"/>
      <c r="D80" s="3"/>
      <c r="E80" s="4"/>
      <c r="F80" s="7"/>
      <c r="G80" s="7"/>
      <c r="H80" s="7"/>
      <c r="I80" s="2">
        <f t="shared" si="7"/>
        <v>0</v>
      </c>
      <c r="J80" s="10">
        <f t="shared" si="9"/>
        <v>0</v>
      </c>
      <c r="K80" s="65">
        <f>IF(E80&lt;&gt;"",LOOKUP(E80,$A$113:$A$133,$B$113:$B$133)*IF(E80="Custom Production",I80,J80),0)</f>
        <v>0</v>
      </c>
      <c r="L80" s="66">
        <f>IF(E80&lt;&gt;"",LOOKUP(E80,$A$113:$A$133,$C$113:$C$133)*J80,0)</f>
        <v>0</v>
      </c>
      <c r="M80" s="66">
        <f>IF(E80&lt;&gt;"",LOOKUP(E80,$A$113:$A$133,$D$113:$D$133)*I80,0)</f>
        <v>0</v>
      </c>
      <c r="N80" s="66">
        <f>IF(E80&lt;&gt;"",LOOKUP(E80,$A$113:$A$133,$E$113:$E$133)*I80,0)</f>
        <v>0</v>
      </c>
      <c r="O80" s="66">
        <f>IF(E80&lt;&gt;"",LOOKUP(E80,$A$113:$A$133,$F$113:$F$133)*I80,0)</f>
        <v>0</v>
      </c>
      <c r="P80" s="66">
        <f>IF(E80&lt;&gt;"",LOOKUP(E80,$A$113:$A$133,$G$113:$G$133)*IF(OR(E80="West 1",E80="West 2"),I80,J80),0)</f>
        <v>0</v>
      </c>
      <c r="Q80" s="66">
        <f>IF(E80&lt;&gt;"",LOOKUP(E80,$A$113:$A$133,$H$113:$H$133)*J80,0)</f>
        <v>0</v>
      </c>
      <c r="R80" s="66">
        <f>IF(E80&lt;&gt;"",LOOKUP(E80,$A$113:$A$133,$I$113:$I$133)*J80,0)</f>
        <v>0</v>
      </c>
      <c r="S80" s="67">
        <f>IF(E80&lt;&gt;"",LOOKUP(E80,$A$113:$A$133,$J$113:$J$133)*J80,0)</f>
        <v>0</v>
      </c>
      <c r="T80" s="68">
        <f t="shared" si="8"/>
        <v>0</v>
      </c>
    </row>
    <row r="81" spans="1:20" ht="12.75">
      <c r="A81" s="9"/>
      <c r="B81" s="5"/>
      <c r="C81" s="5"/>
      <c r="D81" s="3"/>
      <c r="E81" s="4"/>
      <c r="F81" s="7"/>
      <c r="G81" s="7"/>
      <c r="H81" s="7"/>
      <c r="I81" s="2">
        <f t="shared" si="7"/>
        <v>0</v>
      </c>
      <c r="J81" s="10">
        <f t="shared" si="9"/>
        <v>0</v>
      </c>
      <c r="K81" s="65">
        <f>IF(E81&lt;&gt;"",LOOKUP(E81,$A$113:$A$133,$B$113:$B$133)*IF(E81="Custom Production",I81,J81),0)</f>
        <v>0</v>
      </c>
      <c r="L81" s="66">
        <f>IF(E81&lt;&gt;"",LOOKUP(E81,$A$113:$A$133,$C$113:$C$133)*J81,0)</f>
        <v>0</v>
      </c>
      <c r="M81" s="66">
        <f>IF(E81&lt;&gt;"",LOOKUP(E81,$A$113:$A$133,$D$113:$D$133)*I81,0)</f>
        <v>0</v>
      </c>
      <c r="N81" s="66">
        <f>IF(E81&lt;&gt;"",LOOKUP(E81,$A$113:$A$133,$E$113:$E$133)*I81,0)</f>
        <v>0</v>
      </c>
      <c r="O81" s="66">
        <f>IF(E81&lt;&gt;"",LOOKUP(E81,$A$113:$A$133,$F$113:$F$133)*I81,0)</f>
        <v>0</v>
      </c>
      <c r="P81" s="66">
        <f>IF(E81&lt;&gt;"",LOOKUP(E81,$A$113:$A$133,$G$113:$G$133)*IF(OR(E81="West 1",E81="West 2"),I81,J81),0)</f>
        <v>0</v>
      </c>
      <c r="Q81" s="66">
        <f>IF(E81&lt;&gt;"",LOOKUP(E81,$A$113:$A$133,$H$113:$H$133)*J81,0)</f>
        <v>0</v>
      </c>
      <c r="R81" s="66">
        <f>IF(E81&lt;&gt;"",LOOKUP(E81,$A$113:$A$133,$I$113:$I$133)*J81,0)</f>
        <v>0</v>
      </c>
      <c r="S81" s="67">
        <f>IF(E81&lt;&gt;"",LOOKUP(E81,$A$113:$A$133,$J$113:$J$133)*J81,0)</f>
        <v>0</v>
      </c>
      <c r="T81" s="68">
        <f t="shared" si="8"/>
        <v>0</v>
      </c>
    </row>
    <row r="82" spans="1:20" ht="12.75">
      <c r="A82" s="9"/>
      <c r="B82" s="5"/>
      <c r="C82" s="5"/>
      <c r="D82" s="3"/>
      <c r="E82" s="4"/>
      <c r="F82" s="7"/>
      <c r="G82" s="7"/>
      <c r="H82" s="7"/>
      <c r="I82" s="2">
        <f t="shared" si="7"/>
        <v>0</v>
      </c>
      <c r="J82" s="10">
        <f t="shared" si="9"/>
        <v>0</v>
      </c>
      <c r="K82" s="65">
        <f>IF(E82&lt;&gt;"",LOOKUP(E82,$A$113:$A$133,$B$113:$B$133)*IF(E82="Custom Production",I82,J82),0)</f>
        <v>0</v>
      </c>
      <c r="L82" s="66">
        <f>IF(E82&lt;&gt;"",LOOKUP(E82,$A$113:$A$133,$C$113:$C$133)*J82,0)</f>
        <v>0</v>
      </c>
      <c r="M82" s="66">
        <f>IF(E82&lt;&gt;"",LOOKUP(E82,$A$113:$A$133,$D$113:$D$133)*I82,0)</f>
        <v>0</v>
      </c>
      <c r="N82" s="66">
        <f>IF(E82&lt;&gt;"",LOOKUP(E82,$A$113:$A$133,$E$113:$E$133)*I82,0)</f>
        <v>0</v>
      </c>
      <c r="O82" s="66">
        <f>IF(E82&lt;&gt;"",LOOKUP(E82,$A$113:$A$133,$F$113:$F$133)*I82,0)</f>
        <v>0</v>
      </c>
      <c r="P82" s="66">
        <f>IF(E82&lt;&gt;"",LOOKUP(E82,$A$113:$A$133,$G$113:$G$133)*IF(OR(E82="West 1",E82="West 2"),I82,J82),0)</f>
        <v>0</v>
      </c>
      <c r="Q82" s="66">
        <f>IF(E82&lt;&gt;"",LOOKUP(E82,$A$113:$A$133,$H$113:$H$133)*J82,0)</f>
        <v>0</v>
      </c>
      <c r="R82" s="66">
        <f>IF(E82&lt;&gt;"",LOOKUP(E82,$A$113:$A$133,$I$113:$I$133)*J82,0)</f>
        <v>0</v>
      </c>
      <c r="S82" s="67">
        <f>IF(E82&lt;&gt;"",LOOKUP(E82,$A$113:$A$133,$J$113:$J$133)*J82,0)</f>
        <v>0</v>
      </c>
      <c r="T82" s="68">
        <f t="shared" si="8"/>
        <v>0</v>
      </c>
    </row>
    <row r="83" spans="1:20" ht="12.75">
      <c r="A83" s="9"/>
      <c r="B83" s="5"/>
      <c r="C83" s="5"/>
      <c r="D83" s="3"/>
      <c r="E83" s="4"/>
      <c r="F83" s="7"/>
      <c r="G83" s="7"/>
      <c r="H83" s="7"/>
      <c r="I83" s="2">
        <f t="shared" si="7"/>
        <v>0</v>
      </c>
      <c r="J83" s="10">
        <f t="shared" si="9"/>
        <v>0</v>
      </c>
      <c r="K83" s="65">
        <f>IF(E83&lt;&gt;"",LOOKUP(E83,$A$113:$A$133,$B$113:$B$133)*IF(E83="Custom Production",I83,J83),0)</f>
        <v>0</v>
      </c>
      <c r="L83" s="66">
        <f>IF(E83&lt;&gt;"",LOOKUP(E83,$A$113:$A$133,$C$113:$C$133)*J83,0)</f>
        <v>0</v>
      </c>
      <c r="M83" s="66">
        <f>IF(E83&lt;&gt;"",LOOKUP(E83,$A$113:$A$133,$D$113:$D$133)*I83,0)</f>
        <v>0</v>
      </c>
      <c r="N83" s="66">
        <f>IF(E83&lt;&gt;"",LOOKUP(E83,$A$113:$A$133,$E$113:$E$133)*I83,0)</f>
        <v>0</v>
      </c>
      <c r="O83" s="66">
        <f>IF(E83&lt;&gt;"",LOOKUP(E83,$A$113:$A$133,$F$113:$F$133)*I83,0)</f>
        <v>0</v>
      </c>
      <c r="P83" s="66">
        <f>IF(E83&lt;&gt;"",LOOKUP(E83,$A$113:$A$133,$G$113:$G$133)*IF(OR(E83="West 1",E83="West 2"),I83,J83),0)</f>
        <v>0</v>
      </c>
      <c r="Q83" s="66">
        <f>IF(E83&lt;&gt;"",LOOKUP(E83,$A$113:$A$133,$H$113:$H$133)*J83,0)</f>
        <v>0</v>
      </c>
      <c r="R83" s="66">
        <f>IF(E83&lt;&gt;"",LOOKUP(E83,$A$113:$A$133,$I$113:$I$133)*J83,0)</f>
        <v>0</v>
      </c>
      <c r="S83" s="67">
        <f>IF(E83&lt;&gt;"",LOOKUP(E83,$A$113:$A$133,$J$113:$J$133)*J83,0)</f>
        <v>0</v>
      </c>
      <c r="T83" s="68">
        <f t="shared" si="8"/>
        <v>0</v>
      </c>
    </row>
    <row r="84" spans="1:20" ht="12.75">
      <c r="A84" s="9"/>
      <c r="B84" s="5"/>
      <c r="C84" s="5"/>
      <c r="D84" s="3"/>
      <c r="E84" s="4"/>
      <c r="F84" s="7"/>
      <c r="G84" s="7"/>
      <c r="H84" s="7"/>
      <c r="I84" s="2">
        <f t="shared" si="7"/>
        <v>0</v>
      </c>
      <c r="J84" s="10">
        <f t="shared" si="9"/>
        <v>0</v>
      </c>
      <c r="K84" s="65">
        <f>IF(E84&lt;&gt;"",LOOKUP(E84,$A$113:$A$133,$B$113:$B$133)*IF(E84="Custom Production",I84,J84),0)</f>
        <v>0</v>
      </c>
      <c r="L84" s="66">
        <f>IF(E84&lt;&gt;"",LOOKUP(E84,$A$113:$A$133,$C$113:$C$133)*J84,0)</f>
        <v>0</v>
      </c>
      <c r="M84" s="66">
        <f>IF(E84&lt;&gt;"",LOOKUP(E84,$A$113:$A$133,$D$113:$D$133)*I84,0)</f>
        <v>0</v>
      </c>
      <c r="N84" s="66">
        <f>IF(E84&lt;&gt;"",LOOKUP(E84,$A$113:$A$133,$E$113:$E$133)*I84,0)</f>
        <v>0</v>
      </c>
      <c r="O84" s="66">
        <f>IF(E84&lt;&gt;"",LOOKUP(E84,$A$113:$A$133,$F$113:$F$133)*I84,0)</f>
        <v>0</v>
      </c>
      <c r="P84" s="66">
        <f>IF(E84&lt;&gt;"",LOOKUP(E84,$A$113:$A$133,$G$113:$G$133)*IF(OR(E84="West 1",E84="West 2"),I84,J84),0)</f>
        <v>0</v>
      </c>
      <c r="Q84" s="66">
        <f>IF(E84&lt;&gt;"",LOOKUP(E84,$A$113:$A$133,$H$113:$H$133)*J84,0)</f>
        <v>0</v>
      </c>
      <c r="R84" s="66">
        <f>IF(E84&lt;&gt;"",LOOKUP(E84,$A$113:$A$133,$I$113:$I$133)*J84,0)</f>
        <v>0</v>
      </c>
      <c r="S84" s="67">
        <f>IF(E84&lt;&gt;"",LOOKUP(E84,$A$113:$A$133,$J$113:$J$133)*J84,0)</f>
        <v>0</v>
      </c>
      <c r="T84" s="68">
        <f t="shared" si="8"/>
        <v>0</v>
      </c>
    </row>
    <row r="85" spans="1:20" ht="12.75">
      <c r="A85" s="9"/>
      <c r="B85" s="5"/>
      <c r="C85" s="5"/>
      <c r="D85" s="3"/>
      <c r="E85" s="4"/>
      <c r="F85" s="7"/>
      <c r="G85" s="7"/>
      <c r="H85" s="7"/>
      <c r="I85" s="2">
        <f t="shared" si="7"/>
        <v>0</v>
      </c>
      <c r="J85" s="10">
        <f t="shared" si="9"/>
        <v>0</v>
      </c>
      <c r="K85" s="65">
        <f>IF(E85&lt;&gt;"",LOOKUP(E85,$A$113:$A$133,$B$113:$B$133)*IF(E85="Custom Production",I85,J85),0)</f>
        <v>0</v>
      </c>
      <c r="L85" s="66">
        <f>IF(E85&lt;&gt;"",LOOKUP(E85,$A$113:$A$133,$C$113:$C$133)*J85,0)</f>
        <v>0</v>
      </c>
      <c r="M85" s="66">
        <f>IF(E85&lt;&gt;"",LOOKUP(E85,$A$113:$A$133,$D$113:$D$133)*I85,0)</f>
        <v>0</v>
      </c>
      <c r="N85" s="66">
        <f>IF(E85&lt;&gt;"",LOOKUP(E85,$A$113:$A$133,$E$113:$E$133)*I85,0)</f>
        <v>0</v>
      </c>
      <c r="O85" s="66">
        <f>IF(E85&lt;&gt;"",LOOKUP(E85,$A$113:$A$133,$F$113:$F$133)*I85,0)</f>
        <v>0</v>
      </c>
      <c r="P85" s="66">
        <f>IF(E85&lt;&gt;"",LOOKUP(E85,$A$113:$A$133,$G$113:$G$133)*IF(OR(E85="West 1",E85="West 2"),I85,J85),0)</f>
        <v>0</v>
      </c>
      <c r="Q85" s="66">
        <f>IF(E85&lt;&gt;"",LOOKUP(E85,$A$113:$A$133,$H$113:$H$133)*J85,0)</f>
        <v>0</v>
      </c>
      <c r="R85" s="66">
        <f>IF(E85&lt;&gt;"",LOOKUP(E85,$A$113:$A$133,$I$113:$I$133)*J85,0)</f>
        <v>0</v>
      </c>
      <c r="S85" s="67">
        <f>IF(E85&lt;&gt;"",LOOKUP(E85,$A$113:$A$133,$J$113:$J$133)*J85,0)</f>
        <v>0</v>
      </c>
      <c r="T85" s="68">
        <f t="shared" si="8"/>
        <v>0</v>
      </c>
    </row>
    <row r="86" spans="1:20" ht="12.75">
      <c r="A86" s="9"/>
      <c r="B86" s="5"/>
      <c r="C86" s="5"/>
      <c r="D86" s="3"/>
      <c r="E86" s="4"/>
      <c r="F86" s="7"/>
      <c r="G86" s="7"/>
      <c r="H86" s="7"/>
      <c r="I86" s="2">
        <f t="shared" si="7"/>
        <v>0</v>
      </c>
      <c r="J86" s="10">
        <f t="shared" si="9"/>
        <v>0</v>
      </c>
      <c r="K86" s="65">
        <f>IF(E86&lt;&gt;"",LOOKUP(E86,$A$113:$A$133,$B$113:$B$133)*IF(E86="Custom Production",I86,J86),0)</f>
        <v>0</v>
      </c>
      <c r="L86" s="66">
        <f>IF(E86&lt;&gt;"",LOOKUP(E86,$A$113:$A$133,$C$113:$C$133)*J86,0)</f>
        <v>0</v>
      </c>
      <c r="M86" s="66">
        <f>IF(E86&lt;&gt;"",LOOKUP(E86,$A$113:$A$133,$D$113:$D$133)*I86,0)</f>
        <v>0</v>
      </c>
      <c r="N86" s="66">
        <f>IF(E86&lt;&gt;"",LOOKUP(E86,$A$113:$A$133,$E$113:$E$133)*I86,0)</f>
        <v>0</v>
      </c>
      <c r="O86" s="66">
        <f>IF(E86&lt;&gt;"",LOOKUP(E86,$A$113:$A$133,$F$113:$F$133)*I86,0)</f>
        <v>0</v>
      </c>
      <c r="P86" s="66">
        <f>IF(E86&lt;&gt;"",LOOKUP(E86,$A$113:$A$133,$G$113:$G$133)*IF(OR(E86="West 1",E86="West 2"),I86,J86),0)</f>
        <v>0</v>
      </c>
      <c r="Q86" s="66">
        <f>IF(E86&lt;&gt;"",LOOKUP(E86,$A$113:$A$133,$H$113:$H$133)*J86,0)</f>
        <v>0</v>
      </c>
      <c r="R86" s="66">
        <f>IF(E86&lt;&gt;"",LOOKUP(E86,$A$113:$A$133,$I$113:$I$133)*J86,0)</f>
        <v>0</v>
      </c>
      <c r="S86" s="67">
        <f>IF(E86&lt;&gt;"",LOOKUP(E86,$A$113:$A$133,$J$113:$J$133)*J86,0)</f>
        <v>0</v>
      </c>
      <c r="T86" s="68">
        <f t="shared" si="8"/>
        <v>0</v>
      </c>
    </row>
    <row r="87" spans="1:20" ht="12.75">
      <c r="A87" s="9"/>
      <c r="B87" s="5"/>
      <c r="C87" s="5"/>
      <c r="D87" s="3"/>
      <c r="E87" s="4"/>
      <c r="F87" s="7"/>
      <c r="G87" s="7"/>
      <c r="H87" s="7"/>
      <c r="I87" s="2">
        <f t="shared" si="7"/>
        <v>0</v>
      </c>
      <c r="J87" s="10">
        <f t="shared" si="9"/>
        <v>0</v>
      </c>
      <c r="K87" s="65">
        <f>IF(E87&lt;&gt;"",LOOKUP(E87,$A$113:$A$133,$B$113:$B$133)*IF(E87="Custom Production",I87,J87),0)</f>
        <v>0</v>
      </c>
      <c r="L87" s="66">
        <f>IF(E87&lt;&gt;"",LOOKUP(E87,$A$113:$A$133,$C$113:$C$133)*J87,0)</f>
        <v>0</v>
      </c>
      <c r="M87" s="66">
        <f>IF(E87&lt;&gt;"",LOOKUP(E87,$A$113:$A$133,$D$113:$D$133)*I87,0)</f>
        <v>0</v>
      </c>
      <c r="N87" s="66">
        <f>IF(E87&lt;&gt;"",LOOKUP(E87,$A$113:$A$133,$E$113:$E$133)*I87,0)</f>
        <v>0</v>
      </c>
      <c r="O87" s="66">
        <f>IF(E87&lt;&gt;"",LOOKUP(E87,$A$113:$A$133,$F$113:$F$133)*I87,0)</f>
        <v>0</v>
      </c>
      <c r="P87" s="66">
        <f>IF(E87&lt;&gt;"",LOOKUP(E87,$A$113:$A$133,$G$113:$G$133)*IF(OR(E87="West 1",E87="West 2"),I87,J87),0)</f>
        <v>0</v>
      </c>
      <c r="Q87" s="66">
        <f>IF(E87&lt;&gt;"",LOOKUP(E87,$A$113:$A$133,$H$113:$H$133)*J87,0)</f>
        <v>0</v>
      </c>
      <c r="R87" s="66">
        <f>IF(E87&lt;&gt;"",LOOKUP(E87,$A$113:$A$133,$I$113:$I$133)*J87,0)</f>
        <v>0</v>
      </c>
      <c r="S87" s="67">
        <f>IF(E87&lt;&gt;"",LOOKUP(E87,$A$113:$A$133,$J$113:$J$133)*J87,0)</f>
        <v>0</v>
      </c>
      <c r="T87" s="68">
        <f t="shared" si="8"/>
        <v>0</v>
      </c>
    </row>
    <row r="88" spans="1:20" ht="12.75">
      <c r="A88" s="9"/>
      <c r="B88" s="5"/>
      <c r="C88" s="5"/>
      <c r="D88" s="3"/>
      <c r="E88" s="4"/>
      <c r="F88" s="7"/>
      <c r="G88" s="7"/>
      <c r="H88" s="7"/>
      <c r="I88" s="2">
        <f t="shared" si="7"/>
        <v>0</v>
      </c>
      <c r="J88" s="10">
        <f t="shared" si="9"/>
        <v>0</v>
      </c>
      <c r="K88" s="65">
        <f>IF(E88&lt;&gt;"",LOOKUP(E88,$A$113:$A$133,$B$113:$B$133)*IF(E88="Custom Production",I88,J88),0)</f>
        <v>0</v>
      </c>
      <c r="L88" s="66">
        <f>IF(E88&lt;&gt;"",LOOKUP(E88,$A$113:$A$133,$C$113:$C$133)*J88,0)</f>
        <v>0</v>
      </c>
      <c r="M88" s="66">
        <f>IF(E88&lt;&gt;"",LOOKUP(E88,$A$113:$A$133,$D$113:$D$133)*I88,0)</f>
        <v>0</v>
      </c>
      <c r="N88" s="66">
        <f>IF(E88&lt;&gt;"",LOOKUP(E88,$A$113:$A$133,$E$113:$E$133)*I88,0)</f>
        <v>0</v>
      </c>
      <c r="O88" s="66">
        <f>IF(E88&lt;&gt;"",LOOKUP(E88,$A$113:$A$133,$F$113:$F$133)*I88,0)</f>
        <v>0</v>
      </c>
      <c r="P88" s="66">
        <f>IF(E88&lt;&gt;"",LOOKUP(E88,$A$113:$A$133,$G$113:$G$133)*IF(OR(E88="West 1",E88="West 2"),I88,J88),0)</f>
        <v>0</v>
      </c>
      <c r="Q88" s="66">
        <f>IF(E88&lt;&gt;"",LOOKUP(E88,$A$113:$A$133,$H$113:$H$133)*J88,0)</f>
        <v>0</v>
      </c>
      <c r="R88" s="66">
        <f>IF(E88&lt;&gt;"",LOOKUP(E88,$A$113:$A$133,$I$113:$I$133)*J88,0)</f>
        <v>0</v>
      </c>
      <c r="S88" s="67">
        <f>IF(E88&lt;&gt;"",LOOKUP(E88,$A$113:$A$133,$J$113:$J$133)*J88,0)</f>
        <v>0</v>
      </c>
      <c r="T88" s="68">
        <f t="shared" si="8"/>
        <v>0</v>
      </c>
    </row>
    <row r="89" spans="1:20" ht="12.75">
      <c r="A89" s="9"/>
      <c r="B89" s="5"/>
      <c r="C89" s="5"/>
      <c r="D89" s="3"/>
      <c r="E89" s="4"/>
      <c r="F89" s="7"/>
      <c r="G89" s="7"/>
      <c r="H89" s="7"/>
      <c r="I89" s="2">
        <f t="shared" si="7"/>
        <v>0</v>
      </c>
      <c r="J89" s="10">
        <f t="shared" si="9"/>
        <v>0</v>
      </c>
      <c r="K89" s="65">
        <f>IF(E89&lt;&gt;"",LOOKUP(E89,$A$113:$A$133,$B$113:$B$133)*IF(E89="Custom Production",I89,J89),0)</f>
        <v>0</v>
      </c>
      <c r="L89" s="66">
        <f>IF(E89&lt;&gt;"",LOOKUP(E89,$A$113:$A$133,$C$113:$C$133)*J89,0)</f>
        <v>0</v>
      </c>
      <c r="M89" s="66">
        <f>IF(E89&lt;&gt;"",LOOKUP(E89,$A$113:$A$133,$D$113:$D$133)*I89,0)</f>
        <v>0</v>
      </c>
      <c r="N89" s="66">
        <f>IF(E89&lt;&gt;"",LOOKUP(E89,$A$113:$A$133,$E$113:$E$133)*I89,0)</f>
        <v>0</v>
      </c>
      <c r="O89" s="66">
        <f>IF(E89&lt;&gt;"",LOOKUP(E89,$A$113:$A$133,$F$113:$F$133)*I89,0)</f>
        <v>0</v>
      </c>
      <c r="P89" s="66">
        <f>IF(E89&lt;&gt;"",LOOKUP(E89,$A$113:$A$133,$G$113:$G$133)*IF(OR(E89="West 1",E89="West 2"),I89,J89),0)</f>
        <v>0</v>
      </c>
      <c r="Q89" s="66">
        <f>IF(E89&lt;&gt;"",LOOKUP(E89,$A$113:$A$133,$H$113:$H$133)*J89,0)</f>
        <v>0</v>
      </c>
      <c r="R89" s="66">
        <f>IF(E89&lt;&gt;"",LOOKUP(E89,$A$113:$A$133,$I$113:$I$133)*J89,0)</f>
        <v>0</v>
      </c>
      <c r="S89" s="67">
        <f>IF(E89&lt;&gt;"",LOOKUP(E89,$A$113:$A$133,$J$113:$J$133)*J89,0)</f>
        <v>0</v>
      </c>
      <c r="T89" s="68">
        <f t="shared" si="8"/>
        <v>0</v>
      </c>
    </row>
    <row r="90" spans="1:20" ht="12.75">
      <c r="A90" s="9"/>
      <c r="B90" s="5"/>
      <c r="C90" s="5"/>
      <c r="D90" s="3"/>
      <c r="E90" s="4"/>
      <c r="F90" s="7"/>
      <c r="G90" s="7"/>
      <c r="H90" s="7"/>
      <c r="I90" s="2">
        <f t="shared" si="7"/>
        <v>0</v>
      </c>
      <c r="J90" s="10">
        <f t="shared" si="9"/>
        <v>0</v>
      </c>
      <c r="K90" s="65">
        <f>IF(E90&lt;&gt;"",LOOKUP(E90,$A$113:$A$133,$B$113:$B$133)*IF(E90="Custom Production",I90,J90),0)</f>
        <v>0</v>
      </c>
      <c r="L90" s="66">
        <f>IF(E90&lt;&gt;"",LOOKUP(E90,$A$113:$A$133,$C$113:$C$133)*J90,0)</f>
        <v>0</v>
      </c>
      <c r="M90" s="66">
        <f>IF(E90&lt;&gt;"",LOOKUP(E90,$A$113:$A$133,$D$113:$D$133)*I90,0)</f>
        <v>0</v>
      </c>
      <c r="N90" s="66">
        <f>IF(E90&lt;&gt;"",LOOKUP(E90,$A$113:$A$133,$E$113:$E$133)*I90,0)</f>
        <v>0</v>
      </c>
      <c r="O90" s="66">
        <f>IF(E90&lt;&gt;"",LOOKUP(E90,$A$113:$A$133,$F$113:$F$133)*I90,0)</f>
        <v>0</v>
      </c>
      <c r="P90" s="66">
        <f>IF(E90&lt;&gt;"",LOOKUP(E90,$A$113:$A$133,$G$113:$G$133)*IF(OR(E90="West 1",E90="West 2"),I90,J90),0)</f>
        <v>0</v>
      </c>
      <c r="Q90" s="66">
        <f>IF(E90&lt;&gt;"",LOOKUP(E90,$A$113:$A$133,$H$113:$H$133)*J90,0)</f>
        <v>0</v>
      </c>
      <c r="R90" s="66">
        <f>IF(E90&lt;&gt;"",LOOKUP(E90,$A$113:$A$133,$I$113:$I$133)*J90,0)</f>
        <v>0</v>
      </c>
      <c r="S90" s="67">
        <f>IF(E90&lt;&gt;"",LOOKUP(E90,$A$113:$A$133,$J$113:$J$133)*J90,0)</f>
        <v>0</v>
      </c>
      <c r="T90" s="68">
        <f t="shared" si="8"/>
        <v>0</v>
      </c>
    </row>
    <row r="91" spans="1:20" ht="12.75">
      <c r="A91" s="9"/>
      <c r="B91" s="5"/>
      <c r="C91" s="5"/>
      <c r="D91" s="3"/>
      <c r="E91" s="4"/>
      <c r="F91" s="7"/>
      <c r="G91" s="7"/>
      <c r="H91" s="7"/>
      <c r="I91" s="2">
        <f t="shared" si="7"/>
        <v>0</v>
      </c>
      <c r="J91" s="10">
        <f t="shared" si="9"/>
        <v>0</v>
      </c>
      <c r="K91" s="65">
        <f>IF(E91&lt;&gt;"",LOOKUP(E91,$A$113:$A$133,$B$113:$B$133)*IF(E91="Custom Production",I91,J91),0)</f>
        <v>0</v>
      </c>
      <c r="L91" s="66">
        <f>IF(E91&lt;&gt;"",LOOKUP(E91,$A$113:$A$133,$C$113:$C$133)*J91,0)</f>
        <v>0</v>
      </c>
      <c r="M91" s="66">
        <f>IF(E91&lt;&gt;"",LOOKUP(E91,$A$113:$A$133,$D$113:$D$133)*I91,0)</f>
        <v>0</v>
      </c>
      <c r="N91" s="66">
        <f>IF(E91&lt;&gt;"",LOOKUP(E91,$A$113:$A$133,$E$113:$E$133)*I91,0)</f>
        <v>0</v>
      </c>
      <c r="O91" s="66">
        <f>IF(E91&lt;&gt;"",LOOKUP(E91,$A$113:$A$133,$F$113:$F$133)*I91,0)</f>
        <v>0</v>
      </c>
      <c r="P91" s="66">
        <f>IF(E91&lt;&gt;"",LOOKUP(E91,$A$113:$A$133,$G$113:$G$133)*IF(OR(E91="West 1",E91="West 2"),I91,J91),0)</f>
        <v>0</v>
      </c>
      <c r="Q91" s="66">
        <f>IF(E91&lt;&gt;"",LOOKUP(E91,$A$113:$A$133,$H$113:$H$133)*J91,0)</f>
        <v>0</v>
      </c>
      <c r="R91" s="66">
        <f>IF(E91&lt;&gt;"",LOOKUP(E91,$A$113:$A$133,$I$113:$I$133)*J91,0)</f>
        <v>0</v>
      </c>
      <c r="S91" s="67">
        <f>IF(E91&lt;&gt;"",LOOKUP(E91,$A$113:$A$133,$J$113:$J$133)*J91,0)</f>
        <v>0</v>
      </c>
      <c r="T91" s="68">
        <f t="shared" si="8"/>
        <v>0</v>
      </c>
    </row>
    <row r="92" spans="1:20" ht="12.75">
      <c r="A92" s="9"/>
      <c r="B92" s="5"/>
      <c r="C92" s="5"/>
      <c r="D92" s="3"/>
      <c r="E92" s="4"/>
      <c r="F92" s="7"/>
      <c r="G92" s="7"/>
      <c r="H92" s="7"/>
      <c r="I92" s="2">
        <f t="shared" si="7"/>
        <v>0</v>
      </c>
      <c r="J92" s="10">
        <f t="shared" si="9"/>
        <v>0</v>
      </c>
      <c r="K92" s="65">
        <f>IF(E92&lt;&gt;"",LOOKUP(E92,$A$113:$A$133,$B$113:$B$133)*IF(E92="Custom Production",I92,J92),0)</f>
        <v>0</v>
      </c>
      <c r="L92" s="66">
        <f>IF(E92&lt;&gt;"",LOOKUP(E92,$A$113:$A$133,$C$113:$C$133)*J92,0)</f>
        <v>0</v>
      </c>
      <c r="M92" s="66">
        <f>IF(E92&lt;&gt;"",LOOKUP(E92,$A$113:$A$133,$D$113:$D$133)*I92,0)</f>
        <v>0</v>
      </c>
      <c r="N92" s="66">
        <f>IF(E92&lt;&gt;"",LOOKUP(E92,$A$113:$A$133,$E$113:$E$133)*I92,0)</f>
        <v>0</v>
      </c>
      <c r="O92" s="66">
        <f>IF(E92&lt;&gt;"",LOOKUP(E92,$A$113:$A$133,$F$113:$F$133)*I92,0)</f>
        <v>0</v>
      </c>
      <c r="P92" s="66">
        <f>IF(E92&lt;&gt;"",LOOKUP(E92,$A$113:$A$133,$G$113:$G$133)*IF(OR(E92="West 1",E92="West 2"),I92,J92),0)</f>
        <v>0</v>
      </c>
      <c r="Q92" s="66">
        <f>IF(E92&lt;&gt;"",LOOKUP(E92,$A$113:$A$133,$H$113:$H$133)*J92,0)</f>
        <v>0</v>
      </c>
      <c r="R92" s="66">
        <f>IF(E92&lt;&gt;"",LOOKUP(E92,$A$113:$A$133,$I$113:$I$133)*J92,0)</f>
        <v>0</v>
      </c>
      <c r="S92" s="67">
        <f>IF(E92&lt;&gt;"",LOOKUP(E92,$A$113:$A$133,$J$113:$J$133)*J92,0)</f>
        <v>0</v>
      </c>
      <c r="T92" s="68">
        <f t="shared" si="8"/>
        <v>0</v>
      </c>
    </row>
    <row r="93" spans="1:20" ht="12.75">
      <c r="A93" s="9"/>
      <c r="B93" s="5"/>
      <c r="C93" s="5"/>
      <c r="D93" s="3"/>
      <c r="E93" s="4"/>
      <c r="F93" s="7"/>
      <c r="G93" s="7"/>
      <c r="H93" s="7"/>
      <c r="I93" s="2">
        <f t="shared" si="7"/>
        <v>0</v>
      </c>
      <c r="J93" s="10">
        <f t="shared" si="9"/>
        <v>0</v>
      </c>
      <c r="K93" s="65">
        <f>IF(E93&lt;&gt;"",LOOKUP(E93,$A$113:$A$133,$B$113:$B$133)*IF(E93="Custom Production",I93,J93),0)</f>
        <v>0</v>
      </c>
      <c r="L93" s="66">
        <f>IF(E93&lt;&gt;"",LOOKUP(E93,$A$113:$A$133,$C$113:$C$133)*J93,0)</f>
        <v>0</v>
      </c>
      <c r="M93" s="66">
        <f>IF(E93&lt;&gt;"",LOOKUP(E93,$A$113:$A$133,$D$113:$D$133)*I93,0)</f>
        <v>0</v>
      </c>
      <c r="N93" s="66">
        <f>IF(E93&lt;&gt;"",LOOKUP(E93,$A$113:$A$133,$E$113:$E$133)*I93,0)</f>
        <v>0</v>
      </c>
      <c r="O93" s="66">
        <f>IF(E93&lt;&gt;"",LOOKUP(E93,$A$113:$A$133,$F$113:$F$133)*I93,0)</f>
        <v>0</v>
      </c>
      <c r="P93" s="66">
        <f>IF(E93&lt;&gt;"",LOOKUP(E93,$A$113:$A$133,$G$113:$G$133)*IF(OR(E93="West 1",E93="West 2"),I93,J93),0)</f>
        <v>0</v>
      </c>
      <c r="Q93" s="66">
        <f>IF(E93&lt;&gt;"",LOOKUP(E93,$A$113:$A$133,$H$113:$H$133)*J93,0)</f>
        <v>0</v>
      </c>
      <c r="R93" s="66">
        <f>IF(E93&lt;&gt;"",LOOKUP(E93,$A$113:$A$133,$I$113:$I$133)*J93,0)</f>
        <v>0</v>
      </c>
      <c r="S93" s="67">
        <f>IF(E93&lt;&gt;"",LOOKUP(E93,$A$113:$A$133,$J$113:$J$133)*J93,0)</f>
        <v>0</v>
      </c>
      <c r="T93" s="68">
        <f t="shared" si="8"/>
        <v>0</v>
      </c>
    </row>
    <row r="94" spans="1:20" ht="12.75">
      <c r="A94" s="9"/>
      <c r="B94" s="5"/>
      <c r="C94" s="5"/>
      <c r="D94" s="3"/>
      <c r="E94" s="4"/>
      <c r="F94" s="7"/>
      <c r="G94" s="7"/>
      <c r="H94" s="7"/>
      <c r="I94" s="2">
        <f t="shared" si="7"/>
        <v>0</v>
      </c>
      <c r="J94" s="10">
        <f t="shared" si="9"/>
        <v>0</v>
      </c>
      <c r="K94" s="65">
        <f>IF(E94&lt;&gt;"",LOOKUP(E94,$A$113:$A$133,$B$113:$B$133)*IF(E94="Custom Production",I94,J94),0)</f>
        <v>0</v>
      </c>
      <c r="L94" s="66">
        <f>IF(E94&lt;&gt;"",LOOKUP(E94,$A$113:$A$133,$C$113:$C$133)*J94,0)</f>
        <v>0</v>
      </c>
      <c r="M94" s="66">
        <f>IF(E94&lt;&gt;"",LOOKUP(E94,$A$113:$A$133,$D$113:$D$133)*I94,0)</f>
        <v>0</v>
      </c>
      <c r="N94" s="66">
        <f>IF(E94&lt;&gt;"",LOOKUP(E94,$A$113:$A$133,$E$113:$E$133)*I94,0)</f>
        <v>0</v>
      </c>
      <c r="O94" s="66">
        <f>IF(E94&lt;&gt;"",LOOKUP(E94,$A$113:$A$133,$F$113:$F$133)*I94,0)</f>
        <v>0</v>
      </c>
      <c r="P94" s="66">
        <f>IF(E94&lt;&gt;"",LOOKUP(E94,$A$113:$A$133,$G$113:$G$133)*IF(OR(E94="West 1",E94="West 2"),I94,J94),0)</f>
        <v>0</v>
      </c>
      <c r="Q94" s="66">
        <f>IF(E94&lt;&gt;"",LOOKUP(E94,$A$113:$A$133,$H$113:$H$133)*J94,0)</f>
        <v>0</v>
      </c>
      <c r="R94" s="66">
        <f>IF(E94&lt;&gt;"",LOOKUP(E94,$A$113:$A$133,$I$113:$I$133)*J94,0)</f>
        <v>0</v>
      </c>
      <c r="S94" s="67">
        <f>IF(E94&lt;&gt;"",LOOKUP(E94,$A$113:$A$133,$J$113:$J$133)*J94,0)</f>
        <v>0</v>
      </c>
      <c r="T94" s="68">
        <f t="shared" si="8"/>
        <v>0</v>
      </c>
    </row>
    <row r="95" spans="1:20" ht="12.75">
      <c r="A95" s="9"/>
      <c r="B95" s="5"/>
      <c r="C95" s="5"/>
      <c r="D95" s="3"/>
      <c r="E95" s="4"/>
      <c r="F95" s="7"/>
      <c r="G95" s="7"/>
      <c r="H95" s="7"/>
      <c r="I95" s="2">
        <f t="shared" si="7"/>
        <v>0</v>
      </c>
      <c r="J95" s="10">
        <f t="shared" si="9"/>
        <v>0</v>
      </c>
      <c r="K95" s="65">
        <f>IF(E95&lt;&gt;"",LOOKUP(E95,$A$113:$A$133,$B$113:$B$133)*IF(E95="Custom Production",I95,J95),0)</f>
        <v>0</v>
      </c>
      <c r="L95" s="66">
        <f>IF(E95&lt;&gt;"",LOOKUP(E95,$A$113:$A$133,$C$113:$C$133)*J95,0)</f>
        <v>0</v>
      </c>
      <c r="M95" s="66">
        <f>IF(E95&lt;&gt;"",LOOKUP(E95,$A$113:$A$133,$D$113:$D$133)*I95,0)</f>
        <v>0</v>
      </c>
      <c r="N95" s="66">
        <f>IF(E95&lt;&gt;"",LOOKUP(E95,$A$113:$A$133,$E$113:$E$133)*I95,0)</f>
        <v>0</v>
      </c>
      <c r="O95" s="66">
        <f>IF(E95&lt;&gt;"",LOOKUP(E95,$A$113:$A$133,$F$113:$F$133)*I95,0)</f>
        <v>0</v>
      </c>
      <c r="P95" s="66">
        <f>IF(E95&lt;&gt;"",LOOKUP(E95,$A$113:$A$133,$G$113:$G$133)*IF(OR(E95="West 1",E95="West 2"),I95,J95),0)</f>
        <v>0</v>
      </c>
      <c r="Q95" s="66">
        <f>IF(E95&lt;&gt;"",LOOKUP(E95,$A$113:$A$133,$H$113:$H$133)*J95,0)</f>
        <v>0</v>
      </c>
      <c r="R95" s="66">
        <f>IF(E95&lt;&gt;"",LOOKUP(E95,$A$113:$A$133,$I$113:$I$133)*J95,0)</f>
        <v>0</v>
      </c>
      <c r="S95" s="67">
        <f>IF(E95&lt;&gt;"",LOOKUP(E95,$A$113:$A$133,$J$113:$J$133)*J95,0)</f>
        <v>0</v>
      </c>
      <c r="T95" s="68">
        <f t="shared" si="8"/>
        <v>0</v>
      </c>
    </row>
    <row r="96" spans="1:20" ht="12.75">
      <c r="A96" s="9"/>
      <c r="B96" s="5"/>
      <c r="C96" s="5"/>
      <c r="D96" s="3"/>
      <c r="E96" s="4"/>
      <c r="F96" s="7"/>
      <c r="G96" s="7"/>
      <c r="H96" s="7"/>
      <c r="I96" s="2">
        <f t="shared" si="7"/>
        <v>0</v>
      </c>
      <c r="J96" s="10">
        <f t="shared" si="9"/>
        <v>0</v>
      </c>
      <c r="K96" s="65">
        <f>IF(E96&lt;&gt;"",LOOKUP(E96,$A$113:$A$133,$B$113:$B$133)*IF(E96="Custom Production",I96,J96),0)</f>
        <v>0</v>
      </c>
      <c r="L96" s="66">
        <f>IF(E96&lt;&gt;"",LOOKUP(E96,$A$113:$A$133,$C$113:$C$133)*J96,0)</f>
        <v>0</v>
      </c>
      <c r="M96" s="66">
        <f>IF(E96&lt;&gt;"",LOOKUP(E96,$A$113:$A$133,$D$113:$D$133)*I96,0)</f>
        <v>0</v>
      </c>
      <c r="N96" s="66">
        <f>IF(E96&lt;&gt;"",LOOKUP(E96,$A$113:$A$133,$E$113:$E$133)*I96,0)</f>
        <v>0</v>
      </c>
      <c r="O96" s="66">
        <f>IF(E96&lt;&gt;"",LOOKUP(E96,$A$113:$A$133,$F$113:$F$133)*I96,0)</f>
        <v>0</v>
      </c>
      <c r="P96" s="66">
        <f>IF(E96&lt;&gt;"",LOOKUP(E96,$A$113:$A$133,$G$113:$G$133)*IF(OR(E96="West 1",E96="West 2"),I96,J96),0)</f>
        <v>0</v>
      </c>
      <c r="Q96" s="66">
        <f>IF(E96&lt;&gt;"",LOOKUP(E96,$A$113:$A$133,$H$113:$H$133)*J96,0)</f>
        <v>0</v>
      </c>
      <c r="R96" s="66">
        <f>IF(E96&lt;&gt;"",LOOKUP(E96,$A$113:$A$133,$I$113:$I$133)*J96,0)</f>
        <v>0</v>
      </c>
      <c r="S96" s="67">
        <f>IF(E96&lt;&gt;"",LOOKUP(E96,$A$113:$A$133,$J$113:$J$133)*J96,0)</f>
        <v>0</v>
      </c>
      <c r="T96" s="68">
        <f t="shared" si="8"/>
        <v>0</v>
      </c>
    </row>
    <row r="97" spans="1:20" ht="12.75">
      <c r="A97" s="9"/>
      <c r="B97" s="5"/>
      <c r="C97" s="5"/>
      <c r="D97" s="3"/>
      <c r="E97" s="4"/>
      <c r="F97" s="7"/>
      <c r="G97" s="7"/>
      <c r="H97" s="7"/>
      <c r="I97" s="2">
        <f t="shared" si="7"/>
        <v>0</v>
      </c>
      <c r="J97" s="10">
        <f t="shared" si="9"/>
        <v>0</v>
      </c>
      <c r="K97" s="65">
        <f>IF(E97&lt;&gt;"",LOOKUP(E97,$A$113:$A$133,$B$113:$B$133)*IF(E97="Custom Production",I97,J97),0)</f>
        <v>0</v>
      </c>
      <c r="L97" s="66">
        <f>IF(E97&lt;&gt;"",LOOKUP(E97,$A$113:$A$133,$C$113:$C$133)*J97,0)</f>
        <v>0</v>
      </c>
      <c r="M97" s="66">
        <f>IF(E97&lt;&gt;"",LOOKUP(E97,$A$113:$A$133,$D$113:$D$133)*I97,0)</f>
        <v>0</v>
      </c>
      <c r="N97" s="66">
        <f>IF(E97&lt;&gt;"",LOOKUP(E97,$A$113:$A$133,$E$113:$E$133)*I97,0)</f>
        <v>0</v>
      </c>
      <c r="O97" s="66">
        <f>IF(E97&lt;&gt;"",LOOKUP(E97,$A$113:$A$133,$F$113:$F$133)*I97,0)</f>
        <v>0</v>
      </c>
      <c r="P97" s="66">
        <f>IF(E97&lt;&gt;"",LOOKUP(E97,$A$113:$A$133,$G$113:$G$133)*IF(OR(E97="West 1",E97="West 2"),I97,J97),0)</f>
        <v>0</v>
      </c>
      <c r="Q97" s="66">
        <f>IF(E97&lt;&gt;"",LOOKUP(E97,$A$113:$A$133,$H$113:$H$133)*J97,0)</f>
        <v>0</v>
      </c>
      <c r="R97" s="66">
        <f>IF(E97&lt;&gt;"",LOOKUP(E97,$A$113:$A$133,$I$113:$I$133)*J97,0)</f>
        <v>0</v>
      </c>
      <c r="S97" s="67">
        <f>IF(E97&lt;&gt;"",LOOKUP(E97,$A$113:$A$133,$J$113:$J$133)*J97,0)</f>
        <v>0</v>
      </c>
      <c r="T97" s="68">
        <f t="shared" si="8"/>
        <v>0</v>
      </c>
    </row>
    <row r="98" spans="1:20" ht="12.75">
      <c r="A98" s="9"/>
      <c r="B98" s="5"/>
      <c r="C98" s="5"/>
      <c r="D98" s="3"/>
      <c r="E98" s="4"/>
      <c r="F98" s="7"/>
      <c r="G98" s="7"/>
      <c r="H98" s="7"/>
      <c r="I98" s="2">
        <f t="shared" si="7"/>
        <v>0</v>
      </c>
      <c r="J98" s="10">
        <f t="shared" si="9"/>
        <v>0</v>
      </c>
      <c r="K98" s="65">
        <f>IF(E98&lt;&gt;"",LOOKUP(E98,$A$113:$A$133,$B$113:$B$133)*IF(E98="Custom Production",I98,J98),0)</f>
        <v>0</v>
      </c>
      <c r="L98" s="66">
        <f>IF(E98&lt;&gt;"",LOOKUP(E98,$A$113:$A$133,$C$113:$C$133)*J98,0)</f>
        <v>0</v>
      </c>
      <c r="M98" s="66">
        <f>IF(E98&lt;&gt;"",LOOKUP(E98,$A$113:$A$133,$D$113:$D$133)*I98,0)</f>
        <v>0</v>
      </c>
      <c r="N98" s="66">
        <f>IF(E98&lt;&gt;"",LOOKUP(E98,$A$113:$A$133,$E$113:$E$133)*I98,0)</f>
        <v>0</v>
      </c>
      <c r="O98" s="66">
        <f>IF(E98&lt;&gt;"",LOOKUP(E98,$A$113:$A$133,$F$113:$F$133)*I98,0)</f>
        <v>0</v>
      </c>
      <c r="P98" s="66">
        <f>IF(E98&lt;&gt;"",LOOKUP(E98,$A$113:$A$133,$G$113:$G$133)*IF(OR(E98="West 1",E98="West 2"),I98,J98),0)</f>
        <v>0</v>
      </c>
      <c r="Q98" s="66">
        <f>IF(E98&lt;&gt;"",LOOKUP(E98,$A$113:$A$133,$H$113:$H$133)*J98,0)</f>
        <v>0</v>
      </c>
      <c r="R98" s="66">
        <f>IF(E98&lt;&gt;"",LOOKUP(E98,$A$113:$A$133,$I$113:$I$133)*J98,0)</f>
        <v>0</v>
      </c>
      <c r="S98" s="67">
        <f>IF(E98&lt;&gt;"",LOOKUP(E98,$A$113:$A$133,$J$113:$J$133)*J98,0)</f>
        <v>0</v>
      </c>
      <c r="T98" s="68">
        <f t="shared" si="8"/>
        <v>0</v>
      </c>
    </row>
    <row r="99" spans="1:20" ht="12.75">
      <c r="A99" s="9"/>
      <c r="B99" s="5"/>
      <c r="C99" s="5"/>
      <c r="D99" s="3"/>
      <c r="E99" s="4"/>
      <c r="F99" s="7"/>
      <c r="G99" s="7"/>
      <c r="H99" s="7"/>
      <c r="I99" s="2">
        <f t="shared" si="7"/>
        <v>0</v>
      </c>
      <c r="J99" s="10">
        <f t="shared" si="9"/>
        <v>0</v>
      </c>
      <c r="K99" s="65">
        <f>IF(E99&lt;&gt;"",LOOKUP(E99,$A$113:$A$133,$B$113:$B$133)*IF(E99="Custom Production",I99,J99),0)</f>
        <v>0</v>
      </c>
      <c r="L99" s="66">
        <f>IF(E99&lt;&gt;"",LOOKUP(E99,$A$113:$A$133,$C$113:$C$133)*J99,0)</f>
        <v>0</v>
      </c>
      <c r="M99" s="66">
        <f>IF(E99&lt;&gt;"",LOOKUP(E99,$A$113:$A$133,$D$113:$D$133)*I99,0)</f>
        <v>0</v>
      </c>
      <c r="N99" s="66">
        <f>IF(E99&lt;&gt;"",LOOKUP(E99,$A$113:$A$133,$E$113:$E$133)*I99,0)</f>
        <v>0</v>
      </c>
      <c r="O99" s="66">
        <f>IF(E99&lt;&gt;"",LOOKUP(E99,$A$113:$A$133,$F$113:$F$133)*I99,0)</f>
        <v>0</v>
      </c>
      <c r="P99" s="66">
        <f>IF(E99&lt;&gt;"",LOOKUP(E99,$A$113:$A$133,$G$113:$G$133)*IF(OR(E99="West 1",E99="West 2"),I99,J99),0)</f>
        <v>0</v>
      </c>
      <c r="Q99" s="66">
        <f>IF(E99&lt;&gt;"",LOOKUP(E99,$A$113:$A$133,$H$113:$H$133)*J99,0)</f>
        <v>0</v>
      </c>
      <c r="R99" s="66">
        <f>IF(E99&lt;&gt;"",LOOKUP(E99,$A$113:$A$133,$I$113:$I$133)*J99,0)</f>
        <v>0</v>
      </c>
      <c r="S99" s="67">
        <f>IF(E99&lt;&gt;"",LOOKUP(E99,$A$113:$A$133,$J$113:$J$133)*J99,0)</f>
        <v>0</v>
      </c>
      <c r="T99" s="68">
        <f t="shared" si="8"/>
        <v>0</v>
      </c>
    </row>
    <row r="100" spans="1:20" ht="12.75">
      <c r="A100" s="9"/>
      <c r="B100" s="5"/>
      <c r="C100" s="5"/>
      <c r="D100" s="3"/>
      <c r="E100" s="4"/>
      <c r="F100" s="7"/>
      <c r="G100" s="7"/>
      <c r="H100" s="7"/>
      <c r="I100" s="2">
        <f t="shared" si="7"/>
        <v>0</v>
      </c>
      <c r="J100" s="10">
        <f t="shared" si="9"/>
        <v>0</v>
      </c>
      <c r="K100" s="65">
        <f>IF(E100&lt;&gt;"",LOOKUP(E100,$A$113:$A$133,$B$113:$B$133)*IF(E100="Custom Production",I100,J100),0)</f>
        <v>0</v>
      </c>
      <c r="L100" s="66">
        <f>IF(E100&lt;&gt;"",LOOKUP(E100,$A$113:$A$133,$C$113:$C$133)*J100,0)</f>
        <v>0</v>
      </c>
      <c r="M100" s="66">
        <f>IF(E100&lt;&gt;"",LOOKUP(E100,$A$113:$A$133,$D$113:$D$133)*I100,0)</f>
        <v>0</v>
      </c>
      <c r="N100" s="66">
        <f>IF(E100&lt;&gt;"",LOOKUP(E100,$A$113:$A$133,$E$113:$E$133)*I100,0)</f>
        <v>0</v>
      </c>
      <c r="O100" s="66">
        <f>IF(E100&lt;&gt;"",LOOKUP(E100,$A$113:$A$133,$F$113:$F$133)*I100,0)</f>
        <v>0</v>
      </c>
      <c r="P100" s="66">
        <f>IF(E100&lt;&gt;"",LOOKUP(E100,$A$113:$A$133,$G$113:$G$133)*IF(OR(E100="West 1",E100="West 2"),I100,J100),0)</f>
        <v>0</v>
      </c>
      <c r="Q100" s="66">
        <f>IF(E100&lt;&gt;"",LOOKUP(E100,$A$113:$A$133,$H$113:$H$133)*J100,0)</f>
        <v>0</v>
      </c>
      <c r="R100" s="66">
        <f>IF(E100&lt;&gt;"",LOOKUP(E100,$A$113:$A$133,$I$113:$I$133)*J100,0)</f>
        <v>0</v>
      </c>
      <c r="S100" s="67">
        <f>IF(E100&lt;&gt;"",LOOKUP(E100,$A$113:$A$133,$J$113:$J$133)*J100,0)</f>
        <v>0</v>
      </c>
      <c r="T100" s="68">
        <f t="shared" si="8"/>
        <v>0</v>
      </c>
    </row>
    <row r="101" spans="1:20" ht="12.75">
      <c r="A101" s="9"/>
      <c r="B101" s="5"/>
      <c r="C101" s="5"/>
      <c r="D101" s="3"/>
      <c r="E101" s="4"/>
      <c r="F101" s="7"/>
      <c r="G101" s="7"/>
      <c r="H101" s="7"/>
      <c r="I101" s="2">
        <f aca="true" t="shared" si="10" ref="I101:I106">SUM(F101:H101)</f>
        <v>0</v>
      </c>
      <c r="J101" s="10">
        <f t="shared" si="9"/>
        <v>0</v>
      </c>
      <c r="K101" s="65">
        <f>IF(E101&lt;&gt;"",LOOKUP(E101,$A$113:$A$133,$B$113:$B$133)*IF(E101="Custom Production",I101,J101),0)</f>
        <v>0</v>
      </c>
      <c r="L101" s="66">
        <f>IF(E101&lt;&gt;"",LOOKUP(E101,$A$113:$A$133,$C$113:$C$133)*J101,0)</f>
        <v>0</v>
      </c>
      <c r="M101" s="66">
        <f>IF(E101&lt;&gt;"",LOOKUP(E101,$A$113:$A$133,$D$113:$D$133)*I101,0)</f>
        <v>0</v>
      </c>
      <c r="N101" s="66">
        <f>IF(E101&lt;&gt;"",LOOKUP(E101,$A$113:$A$133,$E$113:$E$133)*I101,0)</f>
        <v>0</v>
      </c>
      <c r="O101" s="66">
        <f>IF(E101&lt;&gt;"",LOOKUP(E101,$A$113:$A$133,$F$113:$F$133)*I101,0)</f>
        <v>0</v>
      </c>
      <c r="P101" s="66">
        <f>IF(E101&lt;&gt;"",LOOKUP(E101,$A$113:$A$133,$G$113:$G$133)*IF(OR(E101="West 1",E101="West 2"),I101,J101),0)</f>
        <v>0</v>
      </c>
      <c r="Q101" s="66">
        <f>IF(E101&lt;&gt;"",LOOKUP(E101,$A$113:$A$133,$H$113:$H$133)*J101,0)</f>
        <v>0</v>
      </c>
      <c r="R101" s="66">
        <f>IF(E101&lt;&gt;"",LOOKUP(E101,$A$113:$A$133,$I$113:$I$133)*J101,0)</f>
        <v>0</v>
      </c>
      <c r="S101" s="67">
        <f>IF(E101&lt;&gt;"",LOOKUP(E101,$A$113:$A$133,$J$113:$J$133)*J101,0)</f>
        <v>0</v>
      </c>
      <c r="T101" s="68">
        <f aca="true" t="shared" si="11" ref="T101:T106">SUM(K101:S101)</f>
        <v>0</v>
      </c>
    </row>
    <row r="102" spans="1:20" ht="12.75">
      <c r="A102" s="9"/>
      <c r="B102" s="5"/>
      <c r="C102" s="5"/>
      <c r="D102" s="3"/>
      <c r="E102" s="4"/>
      <c r="F102" s="7"/>
      <c r="G102" s="7"/>
      <c r="H102" s="7"/>
      <c r="I102" s="2">
        <f t="shared" si="10"/>
        <v>0</v>
      </c>
      <c r="J102" s="10">
        <f aca="true" t="shared" si="12" ref="J102:J107">F102+G102*1.5+H102*2</f>
        <v>0</v>
      </c>
      <c r="K102" s="65">
        <f>IF(E102&lt;&gt;"",LOOKUP(E102,$A$113:$A$133,$B$113:$B$133)*IF(E102="Custom Production",I102,J102),0)</f>
        <v>0</v>
      </c>
      <c r="L102" s="66">
        <f>IF(E102&lt;&gt;"",LOOKUP(E102,$A$113:$A$133,$C$113:$C$133)*J102,0)</f>
        <v>0</v>
      </c>
      <c r="M102" s="66">
        <f>IF(E102&lt;&gt;"",LOOKUP(E102,$A$113:$A$133,$D$113:$D$133)*I102,0)</f>
        <v>0</v>
      </c>
      <c r="N102" s="66">
        <f>IF(E102&lt;&gt;"",LOOKUP(E102,$A$113:$A$133,$E$113:$E$133)*I102,0)</f>
        <v>0</v>
      </c>
      <c r="O102" s="66">
        <f>IF(E102&lt;&gt;"",LOOKUP(E102,$A$113:$A$133,$F$113:$F$133)*I102,0)</f>
        <v>0</v>
      </c>
      <c r="P102" s="66">
        <f>IF(E102&lt;&gt;"",LOOKUP(E102,$A$113:$A$133,$G$113:$G$133)*IF(OR(E102="West 1",E102="West 2"),I102,J102),0)</f>
        <v>0</v>
      </c>
      <c r="Q102" s="66">
        <f>IF(E102&lt;&gt;"",LOOKUP(E102,$A$113:$A$133,$H$113:$H$133)*J102,0)</f>
        <v>0</v>
      </c>
      <c r="R102" s="66">
        <f>IF(E102&lt;&gt;"",LOOKUP(E102,$A$113:$A$133,$I$113:$I$133)*J102,0)</f>
        <v>0</v>
      </c>
      <c r="S102" s="67">
        <f>IF(E102&lt;&gt;"",LOOKUP(E102,$A$113:$A$133,$J$113:$J$133)*J102,0)</f>
        <v>0</v>
      </c>
      <c r="T102" s="68">
        <f t="shared" si="11"/>
        <v>0</v>
      </c>
    </row>
    <row r="103" spans="1:20" ht="12.75">
      <c r="A103" s="9"/>
      <c r="B103" s="5"/>
      <c r="C103" s="5"/>
      <c r="D103" s="3"/>
      <c r="E103" s="4"/>
      <c r="F103" s="7"/>
      <c r="G103" s="7"/>
      <c r="H103" s="7"/>
      <c r="I103" s="2">
        <f t="shared" si="10"/>
        <v>0</v>
      </c>
      <c r="J103" s="10">
        <f t="shared" si="12"/>
        <v>0</v>
      </c>
      <c r="K103" s="65">
        <f>IF(E103&lt;&gt;"",LOOKUP(E103,$A$113:$A$133,$B$113:$B$133)*IF(E103="Custom Production",I103,J103),0)</f>
        <v>0</v>
      </c>
      <c r="L103" s="66">
        <f>IF(E103&lt;&gt;"",LOOKUP(E103,$A$113:$A$133,$C$113:$C$133)*J103,0)</f>
        <v>0</v>
      </c>
      <c r="M103" s="66">
        <f>IF(E103&lt;&gt;"",LOOKUP(E103,$A$113:$A$133,$D$113:$D$133)*I103,0)</f>
        <v>0</v>
      </c>
      <c r="N103" s="66">
        <f>IF(E103&lt;&gt;"",LOOKUP(E103,$A$113:$A$133,$E$113:$E$133)*I103,0)</f>
        <v>0</v>
      </c>
      <c r="O103" s="66">
        <f>IF(E103&lt;&gt;"",LOOKUP(E103,$A$113:$A$133,$F$113:$F$133)*I103,0)</f>
        <v>0</v>
      </c>
      <c r="P103" s="66">
        <f>IF(E103&lt;&gt;"",LOOKUP(E103,$A$113:$A$133,$G$113:$G$133)*IF(OR(E103="West 1",E103="West 2"),I103,J103),0)</f>
        <v>0</v>
      </c>
      <c r="Q103" s="66">
        <f>IF(E103&lt;&gt;"",LOOKUP(E103,$A$113:$A$133,$H$113:$H$133)*J103,0)</f>
        <v>0</v>
      </c>
      <c r="R103" s="66">
        <f>IF(E103&lt;&gt;"",LOOKUP(E103,$A$113:$A$133,$I$113:$I$133)*J103,0)</f>
        <v>0</v>
      </c>
      <c r="S103" s="67">
        <f>IF(E103&lt;&gt;"",LOOKUP(E103,$A$113:$A$133,$J$113:$J$133)*J103,0)</f>
        <v>0</v>
      </c>
      <c r="T103" s="68">
        <f t="shared" si="11"/>
        <v>0</v>
      </c>
    </row>
    <row r="104" spans="1:20" ht="12.75">
      <c r="A104" s="9"/>
      <c r="B104" s="5"/>
      <c r="C104" s="5"/>
      <c r="D104" s="3"/>
      <c r="E104" s="4"/>
      <c r="F104" s="7"/>
      <c r="G104" s="7"/>
      <c r="H104" s="7"/>
      <c r="I104" s="2">
        <f t="shared" si="10"/>
        <v>0</v>
      </c>
      <c r="J104" s="10">
        <f t="shared" si="12"/>
        <v>0</v>
      </c>
      <c r="K104" s="65">
        <f>IF(E104&lt;&gt;"",LOOKUP(E104,$A$113:$A$133,$B$113:$B$133)*IF(E104="Custom Production",I104,J104),0)</f>
        <v>0</v>
      </c>
      <c r="L104" s="66">
        <f>IF(E104&lt;&gt;"",LOOKUP(E104,$A$113:$A$133,$C$113:$C$133)*J104,0)</f>
        <v>0</v>
      </c>
      <c r="M104" s="66">
        <f>IF(E104&lt;&gt;"",LOOKUP(E104,$A$113:$A$133,$D$113:$D$133)*I104,0)</f>
        <v>0</v>
      </c>
      <c r="N104" s="66">
        <f>IF(E104&lt;&gt;"",LOOKUP(E104,$A$113:$A$133,$E$113:$E$133)*I104,0)</f>
        <v>0</v>
      </c>
      <c r="O104" s="66">
        <f>IF(E104&lt;&gt;"",LOOKUP(E104,$A$113:$A$133,$F$113:$F$133)*I104,0)</f>
        <v>0</v>
      </c>
      <c r="P104" s="66">
        <f>IF(E104&lt;&gt;"",LOOKUP(E104,$A$113:$A$133,$G$113:$G$133)*IF(OR(E104="West 1",E104="West 2"),I104,J104),0)</f>
        <v>0</v>
      </c>
      <c r="Q104" s="66">
        <f>IF(E104&lt;&gt;"",LOOKUP(E104,$A$113:$A$133,$H$113:$H$133)*J104,0)</f>
        <v>0</v>
      </c>
      <c r="R104" s="66">
        <f>IF(E104&lt;&gt;"",LOOKUP(E104,$A$113:$A$133,$I$113:$I$133)*J104,0)</f>
        <v>0</v>
      </c>
      <c r="S104" s="67">
        <f>IF(E104&lt;&gt;"",LOOKUP(E104,$A$113:$A$133,$J$113:$J$133)*J104,0)</f>
        <v>0</v>
      </c>
      <c r="T104" s="68">
        <f t="shared" si="11"/>
        <v>0</v>
      </c>
    </row>
    <row r="105" spans="1:20" ht="12.75">
      <c r="A105" s="9"/>
      <c r="B105" s="5"/>
      <c r="C105" s="5"/>
      <c r="D105" s="3"/>
      <c r="E105" s="4"/>
      <c r="F105" s="7"/>
      <c r="G105" s="7"/>
      <c r="H105" s="7"/>
      <c r="I105" s="2">
        <f t="shared" si="10"/>
        <v>0</v>
      </c>
      <c r="J105" s="10">
        <f t="shared" si="12"/>
        <v>0</v>
      </c>
      <c r="K105" s="65">
        <f>IF(E105&lt;&gt;"",LOOKUP(E105,$A$113:$A$133,$B$113:$B$133)*IF(E105="Custom Production",I105,J105),0)</f>
        <v>0</v>
      </c>
      <c r="L105" s="66">
        <f>IF(E105&lt;&gt;"",LOOKUP(E105,$A$113:$A$133,$C$113:$C$133)*J105,0)</f>
        <v>0</v>
      </c>
      <c r="M105" s="66">
        <f>IF(E105&lt;&gt;"",LOOKUP(E105,$A$113:$A$133,$D$113:$D$133)*I105,0)</f>
        <v>0</v>
      </c>
      <c r="N105" s="66">
        <f>IF(E105&lt;&gt;"",LOOKUP(E105,$A$113:$A$133,$E$113:$E$133)*I105,0)</f>
        <v>0</v>
      </c>
      <c r="O105" s="66">
        <f>IF(E105&lt;&gt;"",LOOKUP(E105,$A$113:$A$133,$F$113:$F$133)*I105,0)</f>
        <v>0</v>
      </c>
      <c r="P105" s="66">
        <f>IF(E105&lt;&gt;"",LOOKUP(E105,$A$113:$A$133,$G$113:$G$133)*IF(OR(E105="West 1",E105="West 2"),I105,J105),0)</f>
        <v>0</v>
      </c>
      <c r="Q105" s="66">
        <f>IF(E105&lt;&gt;"",LOOKUP(E105,$A$113:$A$133,$H$113:$H$133)*J105,0)</f>
        <v>0</v>
      </c>
      <c r="R105" s="66">
        <f>IF(E105&lt;&gt;"",LOOKUP(E105,$A$113:$A$133,$I$113:$I$133)*J105,0)</f>
        <v>0</v>
      </c>
      <c r="S105" s="67">
        <f>IF(E105&lt;&gt;"",LOOKUP(E105,$A$113:$A$133,$J$113:$J$133)*J105,0)</f>
        <v>0</v>
      </c>
      <c r="T105" s="68">
        <f t="shared" si="11"/>
        <v>0</v>
      </c>
    </row>
    <row r="106" spans="1:20" ht="12.75">
      <c r="A106" s="9"/>
      <c r="B106" s="5"/>
      <c r="C106" s="5"/>
      <c r="D106" s="3"/>
      <c r="E106" s="4"/>
      <c r="F106" s="7"/>
      <c r="G106" s="7"/>
      <c r="H106" s="7"/>
      <c r="I106" s="2">
        <f t="shared" si="10"/>
        <v>0</v>
      </c>
      <c r="J106" s="10">
        <f t="shared" si="12"/>
        <v>0</v>
      </c>
      <c r="K106" s="65">
        <f>IF(E106&lt;&gt;"",LOOKUP(E106,$A$113:$A$133,$B$113:$B$133)*IF(E106="Custom Production",I106,J106),0)</f>
        <v>0</v>
      </c>
      <c r="L106" s="66">
        <f>IF(E106&lt;&gt;"",LOOKUP(E106,$A$113:$A$133,$C$113:$C$133)*J106,0)</f>
        <v>0</v>
      </c>
      <c r="M106" s="66">
        <f>IF(E106&lt;&gt;"",LOOKUP(E106,$A$113:$A$133,$D$113:$D$133)*I106,0)</f>
        <v>0</v>
      </c>
      <c r="N106" s="66">
        <f>IF(E106&lt;&gt;"",LOOKUP(E106,$A$113:$A$133,$E$113:$E$133)*I106,0)</f>
        <v>0</v>
      </c>
      <c r="O106" s="66">
        <f>IF(E106&lt;&gt;"",LOOKUP(E106,$A$113:$A$133,$F$113:$F$133)*I106,0)</f>
        <v>0</v>
      </c>
      <c r="P106" s="66">
        <f>IF(E106&lt;&gt;"",LOOKUP(E106,$A$113:$A$133,$G$113:$G$133)*IF(OR(E106="West 1",E106="West 2"),I106,J106),0)</f>
        <v>0</v>
      </c>
      <c r="Q106" s="66">
        <f>IF(E106&lt;&gt;"",LOOKUP(E106,$A$113:$A$133,$H$113:$H$133)*J106,0)</f>
        <v>0</v>
      </c>
      <c r="R106" s="66">
        <f>IF(E106&lt;&gt;"",LOOKUP(E106,$A$113:$A$133,$I$113:$I$133)*J106,0)</f>
        <v>0</v>
      </c>
      <c r="S106" s="67">
        <f>IF(E106&lt;&gt;"",LOOKUP(E106,$A$113:$A$133,$J$113:$J$133)*J106,0)</f>
        <v>0</v>
      </c>
      <c r="T106" s="68">
        <f t="shared" si="11"/>
        <v>0</v>
      </c>
    </row>
    <row r="107" spans="1:20" ht="13.5" thickBot="1">
      <c r="A107" s="9"/>
      <c r="B107" s="5"/>
      <c r="C107" s="5"/>
      <c r="D107" s="3"/>
      <c r="E107" s="4"/>
      <c r="F107" s="7"/>
      <c r="G107" s="7"/>
      <c r="H107" s="7"/>
      <c r="I107" s="2">
        <f t="shared" si="7"/>
        <v>0</v>
      </c>
      <c r="J107" s="10">
        <f t="shared" si="12"/>
        <v>0</v>
      </c>
      <c r="K107" s="65">
        <f>IF(E107&lt;&gt;"",LOOKUP(E107,$A$113:$A$133,$B$113:$B$133)*IF(E107="Custom Production",I107,J107),0)</f>
        <v>0</v>
      </c>
      <c r="L107" s="66">
        <f>IF(E107&lt;&gt;"",LOOKUP(E107,$A$113:$A$133,$C$113:$C$133)*J107,0)</f>
        <v>0</v>
      </c>
      <c r="M107" s="66">
        <f>IF(E107&lt;&gt;"",LOOKUP(E107,$A$113:$A$133,$D$113:$D$133)*I107,0)</f>
        <v>0</v>
      </c>
      <c r="N107" s="66">
        <f>IF(E107&lt;&gt;"",LOOKUP(E107,$A$113:$A$133,$E$113:$E$133)*I107,0)</f>
        <v>0</v>
      </c>
      <c r="O107" s="66">
        <f>IF(E107&lt;&gt;"",LOOKUP(E107,$A$113:$A$133,$F$113:$F$133)*I107,0)</f>
        <v>0</v>
      </c>
      <c r="P107" s="66">
        <f>IF(E107&lt;&gt;"",LOOKUP(E107,$A$113:$A$133,$G$113:$G$133)*IF(OR(E107="West 1",E107="West 2"),I107,J107),0)</f>
        <v>0</v>
      </c>
      <c r="Q107" s="66">
        <f>IF(E107&lt;&gt;"",LOOKUP(E107,$A$113:$A$133,$H$113:$H$133)*J107,0)</f>
        <v>0</v>
      </c>
      <c r="R107" s="66">
        <f>IF(E107&lt;&gt;"",LOOKUP(E107,$A$113:$A$133,$I$113:$I$133)*J107,0)</f>
        <v>0</v>
      </c>
      <c r="S107" s="67">
        <f>IF(E107&lt;&gt;"",LOOKUP(E107,$A$113:$A$133,$J$113:$J$133)*J107,0)</f>
        <v>0</v>
      </c>
      <c r="T107" s="68">
        <f t="shared" si="8"/>
        <v>0</v>
      </c>
    </row>
    <row r="108" spans="1:20" ht="13.5" thickBot="1">
      <c r="A108" s="129" t="s">
        <v>97</v>
      </c>
      <c r="B108" s="29"/>
      <c r="C108" s="29"/>
      <c r="D108" s="29"/>
      <c r="E108" s="34" t="s">
        <v>65</v>
      </c>
      <c r="F108" s="72">
        <f aca="true" t="shared" si="13" ref="F108:T108">SUM(F38:F107)</f>
        <v>0</v>
      </c>
      <c r="G108" s="73">
        <f t="shared" si="13"/>
        <v>0</v>
      </c>
      <c r="H108" s="73">
        <f t="shared" si="13"/>
        <v>0</v>
      </c>
      <c r="I108" s="73">
        <f t="shared" si="13"/>
        <v>0</v>
      </c>
      <c r="J108" s="74">
        <f t="shared" si="13"/>
        <v>0</v>
      </c>
      <c r="K108" s="75">
        <f t="shared" si="13"/>
        <v>0</v>
      </c>
      <c r="L108" s="76">
        <f t="shared" si="13"/>
        <v>0</v>
      </c>
      <c r="M108" s="76">
        <f t="shared" si="13"/>
        <v>0</v>
      </c>
      <c r="N108" s="76">
        <f t="shared" si="13"/>
        <v>0</v>
      </c>
      <c r="O108" s="76">
        <f t="shared" si="13"/>
        <v>0</v>
      </c>
      <c r="P108" s="77">
        <f t="shared" si="13"/>
        <v>0</v>
      </c>
      <c r="Q108" s="76">
        <f t="shared" si="13"/>
        <v>0</v>
      </c>
      <c r="R108" s="78">
        <f t="shared" si="13"/>
        <v>0</v>
      </c>
      <c r="S108" s="79">
        <f t="shared" si="13"/>
        <v>0</v>
      </c>
      <c r="T108" s="80">
        <f t="shared" si="13"/>
        <v>0</v>
      </c>
    </row>
    <row r="109" spans="1:20" ht="12.75">
      <c r="A109" s="81"/>
      <c r="B109" s="29"/>
      <c r="C109" s="29"/>
      <c r="D109" s="29"/>
      <c r="E109" s="29"/>
      <c r="F109" s="29"/>
      <c r="G109" s="29"/>
      <c r="H109" s="29"/>
      <c r="I109" s="29"/>
      <c r="J109" s="15"/>
      <c r="K109" s="81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8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2.75">
      <c r="A111" s="81"/>
      <c r="B111" s="148" t="s">
        <v>31</v>
      </c>
      <c r="C111" s="149"/>
      <c r="D111" s="149"/>
      <c r="E111" s="149"/>
      <c r="F111" s="149"/>
      <c r="G111" s="149"/>
      <c r="H111" s="149"/>
      <c r="I111" s="149"/>
      <c r="J111" s="149"/>
      <c r="K111" s="217"/>
      <c r="L111" s="217"/>
      <c r="M111" s="217"/>
      <c r="N111" s="19"/>
      <c r="O111" s="19"/>
      <c r="P111" s="19"/>
      <c r="Q111" s="19"/>
      <c r="R111" s="14"/>
      <c r="S111" s="14"/>
      <c r="T111" s="14"/>
    </row>
    <row r="112" spans="1:19" ht="12.75">
      <c r="A112" s="109" t="s">
        <v>30</v>
      </c>
      <c r="B112" s="142" t="s">
        <v>59</v>
      </c>
      <c r="C112" s="143" t="s">
        <v>53</v>
      </c>
      <c r="D112" s="142" t="s">
        <v>92</v>
      </c>
      <c r="E112" s="111" t="s">
        <v>93</v>
      </c>
      <c r="F112" s="110" t="s">
        <v>94</v>
      </c>
      <c r="G112" s="143" t="s">
        <v>32</v>
      </c>
      <c r="H112" s="111" t="s">
        <v>95</v>
      </c>
      <c r="I112" s="110" t="s">
        <v>25</v>
      </c>
      <c r="J112" s="111" t="s">
        <v>6</v>
      </c>
      <c r="K112" s="34"/>
      <c r="L112" s="34"/>
      <c r="M112" s="34"/>
      <c r="N112" s="34"/>
      <c r="O112" s="34"/>
      <c r="P112" s="34"/>
      <c r="Q112" s="14"/>
      <c r="R112" s="14"/>
      <c r="S112" s="14"/>
    </row>
    <row r="113" spans="1:19" ht="12.75">
      <c r="A113" s="136" t="s">
        <v>67</v>
      </c>
      <c r="B113" s="144">
        <v>0</v>
      </c>
      <c r="C113" s="144">
        <v>0.97</v>
      </c>
      <c r="D113" s="66">
        <v>0.34</v>
      </c>
      <c r="E113" s="144">
        <v>6</v>
      </c>
      <c r="F113" s="144">
        <v>0.5</v>
      </c>
      <c r="G113" s="144">
        <v>0</v>
      </c>
      <c r="H113" s="144">
        <v>7.89</v>
      </c>
      <c r="I113" s="144">
        <v>0.05</v>
      </c>
      <c r="J113" s="144">
        <v>0</v>
      </c>
      <c r="K113" s="218"/>
      <c r="L113" s="218"/>
      <c r="M113" s="218"/>
      <c r="N113" s="218"/>
      <c r="O113" s="97"/>
      <c r="P113" s="97"/>
      <c r="Q113" s="124"/>
      <c r="R113" s="124"/>
      <c r="S113" s="124"/>
    </row>
    <row r="114" spans="1:19" ht="12.75">
      <c r="A114" s="136" t="s">
        <v>68</v>
      </c>
      <c r="B114" s="144">
        <v>0</v>
      </c>
      <c r="C114" s="144">
        <v>1.08</v>
      </c>
      <c r="D114" s="66">
        <v>0.34</v>
      </c>
      <c r="E114" s="144">
        <v>6</v>
      </c>
      <c r="F114" s="144">
        <v>0.5</v>
      </c>
      <c r="G114" s="144">
        <v>3</v>
      </c>
      <c r="H114" s="144">
        <v>7.89</v>
      </c>
      <c r="I114" s="144">
        <v>0.05</v>
      </c>
      <c r="J114" s="144">
        <v>0</v>
      </c>
      <c r="K114" s="218"/>
      <c r="L114" s="218"/>
      <c r="M114" s="218"/>
      <c r="N114" s="218"/>
      <c r="O114" s="97"/>
      <c r="P114" s="97"/>
      <c r="Q114" s="124"/>
      <c r="R114" s="124"/>
      <c r="S114" s="124"/>
    </row>
    <row r="115" spans="1:19" ht="12.75">
      <c r="A115" s="136" t="s">
        <v>66</v>
      </c>
      <c r="B115" s="144">
        <v>4</v>
      </c>
      <c r="C115" s="144">
        <v>1.19</v>
      </c>
      <c r="D115" s="66">
        <v>0.34</v>
      </c>
      <c r="E115" s="144">
        <v>6</v>
      </c>
      <c r="F115" s="144">
        <v>0.5</v>
      </c>
      <c r="G115" s="144">
        <v>3.3</v>
      </c>
      <c r="H115" s="144">
        <v>7.89</v>
      </c>
      <c r="I115" s="144">
        <v>0.05</v>
      </c>
      <c r="J115" s="144">
        <v>0.75</v>
      </c>
      <c r="K115" s="218"/>
      <c r="L115" s="218"/>
      <c r="M115" s="218"/>
      <c r="N115" s="218"/>
      <c r="O115" s="97"/>
      <c r="P115" s="97"/>
      <c r="Q115" s="124"/>
      <c r="R115" s="124"/>
      <c r="S115" s="124"/>
    </row>
    <row r="116" spans="1:19" ht="12.75">
      <c r="A116" s="136" t="s">
        <v>69</v>
      </c>
      <c r="B116" s="144">
        <v>4</v>
      </c>
      <c r="C116" s="144">
        <v>1.51</v>
      </c>
      <c r="D116" s="66">
        <v>0.34</v>
      </c>
      <c r="E116" s="144">
        <v>6</v>
      </c>
      <c r="F116" s="144">
        <v>0.5</v>
      </c>
      <c r="G116" s="144">
        <v>4.2</v>
      </c>
      <c r="H116" s="144">
        <v>7.89</v>
      </c>
      <c r="I116" s="144">
        <v>0.05</v>
      </c>
      <c r="J116" s="144">
        <v>1.5</v>
      </c>
      <c r="K116" s="218"/>
      <c r="L116" s="218"/>
      <c r="M116" s="218"/>
      <c r="N116" s="218"/>
      <c r="O116" s="97"/>
      <c r="P116" s="97"/>
      <c r="Q116" s="124"/>
      <c r="R116" s="124"/>
      <c r="S116" s="124"/>
    </row>
    <row r="117" spans="1:19" ht="12.75">
      <c r="A117" s="136" t="s">
        <v>70</v>
      </c>
      <c r="B117" s="144">
        <v>4</v>
      </c>
      <c r="C117" s="144">
        <v>1.73</v>
      </c>
      <c r="D117" s="66">
        <v>0.34</v>
      </c>
      <c r="E117" s="144">
        <v>6</v>
      </c>
      <c r="F117" s="144">
        <v>0.5</v>
      </c>
      <c r="G117" s="144">
        <v>4.8</v>
      </c>
      <c r="H117" s="144">
        <v>7.89</v>
      </c>
      <c r="I117" s="144">
        <v>0.05</v>
      </c>
      <c r="J117" s="144">
        <v>1.5</v>
      </c>
      <c r="K117" s="218"/>
      <c r="L117" s="218"/>
      <c r="M117" s="218"/>
      <c r="N117" s="218"/>
      <c r="O117" s="97"/>
      <c r="P117" s="97"/>
      <c r="Q117" s="124"/>
      <c r="R117" s="124"/>
      <c r="S117" s="124"/>
    </row>
    <row r="118" spans="1:19" ht="12.75">
      <c r="A118" s="136" t="s">
        <v>44</v>
      </c>
      <c r="B118" s="66">
        <v>0</v>
      </c>
      <c r="C118" s="66">
        <v>2.16</v>
      </c>
      <c r="D118" s="66">
        <v>0.34</v>
      </c>
      <c r="E118" s="144">
        <v>6</v>
      </c>
      <c r="F118" s="144">
        <v>0.5</v>
      </c>
      <c r="G118" s="66">
        <v>6</v>
      </c>
      <c r="H118" s="66">
        <v>7.89</v>
      </c>
      <c r="I118" s="66">
        <v>0.05</v>
      </c>
      <c r="J118" s="66">
        <v>0</v>
      </c>
      <c r="K118" s="97"/>
      <c r="L118" s="97"/>
      <c r="M118" s="97"/>
      <c r="N118" s="97"/>
      <c r="O118" s="97"/>
      <c r="P118" s="97"/>
      <c r="Q118" s="124"/>
      <c r="R118" s="124"/>
      <c r="S118" s="124"/>
    </row>
    <row r="119" spans="1:19" ht="12.75">
      <c r="A119" s="136" t="s">
        <v>71</v>
      </c>
      <c r="B119" s="144">
        <v>0.9</v>
      </c>
      <c r="C119" s="144">
        <v>0.97</v>
      </c>
      <c r="D119" s="66">
        <v>0.34</v>
      </c>
      <c r="E119" s="144">
        <v>6</v>
      </c>
      <c r="F119" s="144">
        <v>0</v>
      </c>
      <c r="G119" s="144">
        <v>2.7</v>
      </c>
      <c r="H119" s="144">
        <v>3.65</v>
      </c>
      <c r="I119" s="144">
        <v>0</v>
      </c>
      <c r="J119" s="144">
        <v>0.68</v>
      </c>
      <c r="K119" s="218"/>
      <c r="L119" s="218"/>
      <c r="M119" s="218"/>
      <c r="N119" s="218"/>
      <c r="O119" s="218"/>
      <c r="P119" s="218"/>
      <c r="Q119" s="124"/>
      <c r="R119" s="124"/>
      <c r="S119" s="124"/>
    </row>
    <row r="120" spans="1:19" ht="12.75">
      <c r="A120" s="136" t="s">
        <v>72</v>
      </c>
      <c r="B120" s="144">
        <v>0.9</v>
      </c>
      <c r="C120" s="144">
        <v>1.08</v>
      </c>
      <c r="D120" s="66">
        <v>0.34</v>
      </c>
      <c r="E120" s="144">
        <v>6</v>
      </c>
      <c r="F120" s="144">
        <v>0</v>
      </c>
      <c r="G120" s="144">
        <v>2.7</v>
      </c>
      <c r="H120" s="144">
        <v>3.65</v>
      </c>
      <c r="I120" s="144">
        <v>0</v>
      </c>
      <c r="J120" s="144">
        <v>0.75</v>
      </c>
      <c r="K120" s="218"/>
      <c r="L120" s="218"/>
      <c r="M120" s="218"/>
      <c r="N120" s="218"/>
      <c r="O120" s="218"/>
      <c r="P120" s="218"/>
      <c r="Q120" s="124"/>
      <c r="R120" s="124"/>
      <c r="S120" s="124"/>
    </row>
    <row r="121" spans="1:19" ht="12.75">
      <c r="A121" s="136" t="s">
        <v>73</v>
      </c>
      <c r="B121" s="144">
        <v>0.9</v>
      </c>
      <c r="C121" s="144">
        <v>1.19</v>
      </c>
      <c r="D121" s="66">
        <v>0.34</v>
      </c>
      <c r="E121" s="144">
        <v>6</v>
      </c>
      <c r="F121" s="144">
        <v>0</v>
      </c>
      <c r="G121" s="144">
        <v>2.7</v>
      </c>
      <c r="H121" s="144">
        <v>3.65</v>
      </c>
      <c r="I121" s="144">
        <v>0</v>
      </c>
      <c r="J121" s="144">
        <v>0.83</v>
      </c>
      <c r="K121" s="218"/>
      <c r="L121" s="218"/>
      <c r="M121" s="218"/>
      <c r="N121" s="218"/>
      <c r="O121" s="218"/>
      <c r="P121" s="218"/>
      <c r="Q121" s="14"/>
      <c r="R121" s="14"/>
      <c r="S121" s="14"/>
    </row>
    <row r="122" spans="1:19" ht="12.75">
      <c r="A122" s="136" t="s">
        <v>78</v>
      </c>
      <c r="B122" s="144">
        <v>0.9</v>
      </c>
      <c r="C122" s="144">
        <v>1.3</v>
      </c>
      <c r="D122" s="66">
        <v>0.34</v>
      </c>
      <c r="E122" s="144">
        <v>6</v>
      </c>
      <c r="F122" s="144">
        <v>0</v>
      </c>
      <c r="G122" s="144">
        <v>2.7</v>
      </c>
      <c r="H122" s="144">
        <v>3.65</v>
      </c>
      <c r="I122" s="144">
        <v>0</v>
      </c>
      <c r="J122" s="144">
        <v>0.9</v>
      </c>
      <c r="K122" s="218"/>
      <c r="L122" s="218"/>
      <c r="M122" s="218"/>
      <c r="N122" s="218"/>
      <c r="O122" s="218"/>
      <c r="P122" s="218"/>
      <c r="Q122" s="14"/>
      <c r="R122" s="14"/>
      <c r="S122" s="14"/>
    </row>
    <row r="123" spans="1:19" ht="12.75">
      <c r="A123" s="136" t="s">
        <v>74</v>
      </c>
      <c r="B123" s="144">
        <v>0.9</v>
      </c>
      <c r="C123" s="144">
        <v>1.4</v>
      </c>
      <c r="D123" s="66">
        <v>0.34</v>
      </c>
      <c r="E123" s="144">
        <v>6</v>
      </c>
      <c r="F123" s="144">
        <v>0</v>
      </c>
      <c r="G123" s="144">
        <v>2.7</v>
      </c>
      <c r="H123" s="144">
        <v>3.65</v>
      </c>
      <c r="I123" s="144">
        <v>0</v>
      </c>
      <c r="J123" s="144">
        <v>0.98</v>
      </c>
      <c r="K123" s="218"/>
      <c r="L123" s="218"/>
      <c r="M123" s="218"/>
      <c r="N123" s="218"/>
      <c r="O123" s="218"/>
      <c r="P123" s="218"/>
      <c r="Q123" s="14"/>
      <c r="R123" s="14"/>
      <c r="S123" s="14"/>
    </row>
    <row r="124" spans="1:19" ht="12.75">
      <c r="A124" s="136" t="s">
        <v>75</v>
      </c>
      <c r="B124" s="144">
        <v>0.9</v>
      </c>
      <c r="C124" s="144">
        <v>1.51</v>
      </c>
      <c r="D124" s="66">
        <v>0.34</v>
      </c>
      <c r="E124" s="144">
        <v>6</v>
      </c>
      <c r="F124" s="144">
        <v>0</v>
      </c>
      <c r="G124" s="144">
        <v>2.7</v>
      </c>
      <c r="H124" s="144">
        <v>3.65</v>
      </c>
      <c r="I124" s="144">
        <v>0</v>
      </c>
      <c r="J124" s="144">
        <v>1.05</v>
      </c>
      <c r="K124" s="218"/>
      <c r="L124" s="218"/>
      <c r="M124" s="218"/>
      <c r="N124" s="218"/>
      <c r="O124" s="218"/>
      <c r="P124" s="218"/>
      <c r="Q124" s="14"/>
      <c r="R124" s="14"/>
      <c r="S124" s="14"/>
    </row>
    <row r="125" spans="1:19" ht="12.75">
      <c r="A125" s="136" t="s">
        <v>76</v>
      </c>
      <c r="B125" s="144">
        <v>0.9</v>
      </c>
      <c r="C125" s="144">
        <v>1.62</v>
      </c>
      <c r="D125" s="66">
        <v>0.34</v>
      </c>
      <c r="E125" s="144">
        <v>6</v>
      </c>
      <c r="F125" s="144">
        <v>0</v>
      </c>
      <c r="G125" s="144">
        <v>2.7</v>
      </c>
      <c r="H125" s="144">
        <v>3.65</v>
      </c>
      <c r="I125" s="144">
        <v>0</v>
      </c>
      <c r="J125" s="144">
        <v>1.13</v>
      </c>
      <c r="K125" s="218"/>
      <c r="L125" s="218"/>
      <c r="M125" s="218"/>
      <c r="N125" s="218"/>
      <c r="O125" s="218"/>
      <c r="P125" s="218"/>
      <c r="Q125" s="14"/>
      <c r="R125" s="14"/>
      <c r="S125" s="14"/>
    </row>
    <row r="126" spans="1:19" ht="12.75">
      <c r="A126" s="136" t="s">
        <v>61</v>
      </c>
      <c r="B126" s="66">
        <v>1.25</v>
      </c>
      <c r="C126" s="66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97"/>
      <c r="L126" s="97"/>
      <c r="M126" s="97"/>
      <c r="N126" s="97"/>
      <c r="O126" s="97"/>
      <c r="P126" s="97"/>
      <c r="Q126" s="14"/>
      <c r="R126" s="14"/>
      <c r="S126" s="14"/>
    </row>
    <row r="127" spans="1:19" ht="12.75">
      <c r="A127" s="136" t="s">
        <v>104</v>
      </c>
      <c r="B127" s="66">
        <v>0</v>
      </c>
      <c r="C127" s="66">
        <v>2.16</v>
      </c>
      <c r="D127" s="66">
        <v>0.34</v>
      </c>
      <c r="E127" s="66">
        <v>0</v>
      </c>
      <c r="F127" s="144">
        <v>0.5</v>
      </c>
      <c r="G127" s="66">
        <v>6</v>
      </c>
      <c r="H127" s="66">
        <v>7.89</v>
      </c>
      <c r="I127" s="66">
        <v>0</v>
      </c>
      <c r="J127" s="66">
        <v>0</v>
      </c>
      <c r="K127" s="97"/>
      <c r="L127" s="97"/>
      <c r="M127" s="97"/>
      <c r="N127" s="97"/>
      <c r="O127" s="97"/>
      <c r="P127" s="97"/>
      <c r="Q127" s="14"/>
      <c r="R127" s="14"/>
      <c r="S127" s="14"/>
    </row>
    <row r="128" spans="1:19" ht="12.75">
      <c r="A128" s="136" t="s">
        <v>91</v>
      </c>
      <c r="B128" s="66">
        <v>4</v>
      </c>
      <c r="C128" s="66">
        <v>2.16</v>
      </c>
      <c r="D128" s="66">
        <v>0.34</v>
      </c>
      <c r="E128" s="144">
        <v>6</v>
      </c>
      <c r="F128" s="144">
        <v>0.5</v>
      </c>
      <c r="G128" s="66">
        <v>6</v>
      </c>
      <c r="H128" s="66">
        <v>7.89</v>
      </c>
      <c r="I128" s="66">
        <v>0.05</v>
      </c>
      <c r="J128" s="66">
        <v>1.5</v>
      </c>
      <c r="K128" s="97"/>
      <c r="L128" s="97"/>
      <c r="M128" s="97"/>
      <c r="N128" s="97"/>
      <c r="O128" s="97"/>
      <c r="P128" s="97"/>
      <c r="Q128" s="14"/>
      <c r="R128" s="14"/>
      <c r="S128" s="14"/>
    </row>
    <row r="129" spans="1:19" ht="12.75">
      <c r="A129" s="136" t="s">
        <v>109</v>
      </c>
      <c r="B129" s="66">
        <v>4</v>
      </c>
      <c r="C129" s="66">
        <v>2.16</v>
      </c>
      <c r="D129" s="66">
        <v>0.34</v>
      </c>
      <c r="E129" s="144">
        <v>6</v>
      </c>
      <c r="F129" s="144">
        <v>0.5</v>
      </c>
      <c r="G129" s="66">
        <v>6</v>
      </c>
      <c r="H129" s="66">
        <v>7.89</v>
      </c>
      <c r="I129" s="66">
        <v>0.05</v>
      </c>
      <c r="J129" s="66">
        <v>0</v>
      </c>
      <c r="K129" s="97"/>
      <c r="L129" s="97"/>
      <c r="M129" s="97"/>
      <c r="N129" s="97"/>
      <c r="O129" s="97"/>
      <c r="P129" s="97"/>
      <c r="Q129" s="14"/>
      <c r="R129" s="14"/>
      <c r="S129" s="14"/>
    </row>
    <row r="130" spans="1:19" ht="12.75">
      <c r="A130" s="136" t="s">
        <v>110</v>
      </c>
      <c r="B130" s="66">
        <v>2.4</v>
      </c>
      <c r="C130" s="66">
        <v>0</v>
      </c>
      <c r="D130" s="66">
        <v>0</v>
      </c>
      <c r="E130" s="144">
        <v>6</v>
      </c>
      <c r="F130" s="144">
        <v>0</v>
      </c>
      <c r="G130" s="66">
        <v>6</v>
      </c>
      <c r="H130" s="66">
        <v>0</v>
      </c>
      <c r="I130" s="66">
        <v>0</v>
      </c>
      <c r="J130" s="66">
        <v>0</v>
      </c>
      <c r="K130" s="97"/>
      <c r="L130" s="97"/>
      <c r="M130" s="97"/>
      <c r="N130" s="97"/>
      <c r="O130" s="97"/>
      <c r="P130" s="97"/>
      <c r="Q130" s="14"/>
      <c r="R130" s="14"/>
      <c r="S130" s="14"/>
    </row>
    <row r="131" spans="1:19" ht="12.75">
      <c r="A131" s="136" t="s">
        <v>111</v>
      </c>
      <c r="B131" s="66">
        <v>3</v>
      </c>
      <c r="C131" s="66">
        <v>0</v>
      </c>
      <c r="D131" s="66">
        <v>0</v>
      </c>
      <c r="E131" s="144">
        <v>6</v>
      </c>
      <c r="F131" s="66">
        <v>0</v>
      </c>
      <c r="G131" s="66">
        <v>6</v>
      </c>
      <c r="H131" s="66">
        <v>0</v>
      </c>
      <c r="I131" s="66">
        <v>0</v>
      </c>
      <c r="J131" s="66">
        <v>0</v>
      </c>
      <c r="K131" s="97"/>
      <c r="L131" s="97"/>
      <c r="M131" s="97"/>
      <c r="N131" s="97"/>
      <c r="O131" s="97"/>
      <c r="P131" s="97"/>
      <c r="Q131" s="14"/>
      <c r="R131" s="14"/>
      <c r="S131" s="14"/>
    </row>
    <row r="132" spans="1:19" ht="12.75">
      <c r="A132" s="136" t="s">
        <v>45</v>
      </c>
      <c r="B132" s="66">
        <v>4</v>
      </c>
      <c r="C132" s="66">
        <v>2.16</v>
      </c>
      <c r="D132" s="66">
        <v>0</v>
      </c>
      <c r="E132" s="144">
        <v>6</v>
      </c>
      <c r="F132" s="66">
        <v>0</v>
      </c>
      <c r="G132" s="66">
        <v>6</v>
      </c>
      <c r="H132" s="66">
        <v>7.89</v>
      </c>
      <c r="I132" s="66">
        <v>0.05</v>
      </c>
      <c r="J132" s="66">
        <v>0</v>
      </c>
      <c r="K132" s="97"/>
      <c r="L132" s="97"/>
      <c r="M132" s="97"/>
      <c r="N132" s="97"/>
      <c r="O132" s="97"/>
      <c r="P132" s="97"/>
      <c r="Q132" s="14"/>
      <c r="R132" s="14"/>
      <c r="S132" s="14"/>
    </row>
    <row r="133" spans="1:20" ht="12.75">
      <c r="A133" s="136" t="s">
        <v>77</v>
      </c>
      <c r="B133" s="66">
        <v>0</v>
      </c>
      <c r="C133" s="66">
        <v>0.26</v>
      </c>
      <c r="D133" s="66">
        <v>0.34</v>
      </c>
      <c r="E133" s="66">
        <v>0</v>
      </c>
      <c r="F133" s="66">
        <v>0</v>
      </c>
      <c r="G133" s="66">
        <v>0</v>
      </c>
      <c r="H133" s="66">
        <v>0.56</v>
      </c>
      <c r="I133" s="66">
        <v>0</v>
      </c>
      <c r="J133" s="66">
        <v>0</v>
      </c>
      <c r="K133" s="97"/>
      <c r="L133" s="97"/>
      <c r="M133" s="97"/>
      <c r="N133" s="97"/>
      <c r="O133" s="97"/>
      <c r="P133" s="97"/>
      <c r="Q133" s="14"/>
      <c r="R133" s="14"/>
      <c r="S133" s="14"/>
      <c r="T133" s="14"/>
    </row>
    <row r="134" spans="1:20" ht="13.5" thickBot="1">
      <c r="A134" s="8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03"/>
      <c r="R134" s="103"/>
      <c r="S134" s="103"/>
      <c r="T134" s="103"/>
    </row>
    <row r="135" spans="1:16" ht="13.5" thickBot="1">
      <c r="A135" s="102" t="s">
        <v>40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</sheetData>
  <sheetProtection password="FEAF" sheet="1"/>
  <mergeCells count="51">
    <mergeCell ref="AA36:AA37"/>
    <mergeCell ref="A26:B26"/>
    <mergeCell ref="B29:D29"/>
    <mergeCell ref="B30:D30"/>
    <mergeCell ref="E29:E30"/>
    <mergeCell ref="B31:D31"/>
    <mergeCell ref="A21:B21"/>
    <mergeCell ref="H21:I21"/>
    <mergeCell ref="H22:I22"/>
    <mergeCell ref="F16:G16"/>
    <mergeCell ref="H25:I25"/>
    <mergeCell ref="A24:B24"/>
    <mergeCell ref="A20:B20"/>
    <mergeCell ref="X11:Y11"/>
    <mergeCell ref="A19:B19"/>
    <mergeCell ref="B11:C11"/>
    <mergeCell ref="H20:I20"/>
    <mergeCell ref="F29:I31"/>
    <mergeCell ref="A27:B27"/>
    <mergeCell ref="H26:I26"/>
    <mergeCell ref="H27:I27"/>
    <mergeCell ref="V11:W11"/>
    <mergeCell ref="AD7:AE7"/>
    <mergeCell ref="L7:R7"/>
    <mergeCell ref="L8:R8"/>
    <mergeCell ref="L9:R9"/>
    <mergeCell ref="L10:M10"/>
    <mergeCell ref="V10:W10"/>
    <mergeCell ref="S7:T7"/>
    <mergeCell ref="V8:AC8"/>
    <mergeCell ref="V9:Y9"/>
    <mergeCell ref="B7:H7"/>
    <mergeCell ref="H18:I18"/>
    <mergeCell ref="H19:I19"/>
    <mergeCell ref="U14:W14"/>
    <mergeCell ref="N11:O11"/>
    <mergeCell ref="K14:M14"/>
    <mergeCell ref="C16:E16"/>
    <mergeCell ref="V7:AC7"/>
    <mergeCell ref="L11:M11"/>
    <mergeCell ref="I7:J7"/>
    <mergeCell ref="B111:J111"/>
    <mergeCell ref="B8:H8"/>
    <mergeCell ref="B9:H9"/>
    <mergeCell ref="B10:C10"/>
    <mergeCell ref="D11:E11"/>
    <mergeCell ref="A22:B22"/>
    <mergeCell ref="A23:B23"/>
    <mergeCell ref="H23:I23"/>
    <mergeCell ref="H24:I24"/>
    <mergeCell ref="A25:B25"/>
  </mergeCells>
  <dataValidations count="1">
    <dataValidation type="list" allowBlank="1" showInputMessage="1" showErrorMessage="1" sqref="E38:E107">
      <formula1>$A$113:$A$133</formula1>
    </dataValidation>
  </dataValidations>
  <printOptions horizontalCentered="1"/>
  <pageMargins left="0.5" right="0.5" top="0.5" bottom="0.5" header="0.5" footer="0.25"/>
  <pageSetup fitToWidth="2" horizontalDpi="600" verticalDpi="600" orientation="landscape" scale="68" r:id="rId2"/>
  <headerFooter alignWithMargins="0">
    <oddFooter>&amp;L&amp;8Printed: &amp;D, &amp;T&amp;R&amp;8Page &amp;P of &amp;N</oddFooter>
  </headerFooter>
  <colBreaks count="2" manualBreakCount="2">
    <brk id="10" max="59" man="1"/>
    <brk id="20" max="59" man="1"/>
  </colBreaks>
  <ignoredErrors>
    <ignoredError sqref="G108:H108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Fronckowiak</dc:creator>
  <cp:keywords/>
  <dc:description/>
  <cp:lastModifiedBy>Ahren Vogl</cp:lastModifiedBy>
  <cp:lastPrinted>2014-04-18T18:40:45Z</cp:lastPrinted>
  <dcterms:created xsi:type="dcterms:W3CDTF">2006-08-16T14:48:36Z</dcterms:created>
  <dcterms:modified xsi:type="dcterms:W3CDTF">2018-05-11T20:12:40Z</dcterms:modified>
  <cp:category/>
  <cp:version/>
  <cp:contentType/>
  <cp:contentStatus/>
</cp:coreProperties>
</file>